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ium\Desktop\прайс\"/>
    </mc:Choice>
  </mc:AlternateContent>
  <bookViews>
    <workbookView xWindow="0" yWindow="0" windowWidth="11490" windowHeight="4635" tabRatio="823"/>
  </bookViews>
  <sheets>
    <sheet name="контакты" sheetId="11" r:id="rId1"/>
    <sheet name="Устройства плавн. пуска EM-GJ3" sheetId="1" r:id="rId2"/>
    <sheet name="Преобразователи SL9" sheetId="6" r:id="rId3"/>
    <sheet name="Преобразователи PI500" sheetId="10" r:id="rId4"/>
    <sheet name="Преобразователи PI9000" sheetId="3" r:id="rId5"/>
    <sheet name="Дроссели" sheetId="9" r:id="rId6"/>
    <sheet name="Курс" sheetId="8" state="hidden" r:id="rId7"/>
  </sheets>
  <definedNames>
    <definedName name="_1" localSheetId="6">Курс!$A$1:$C$12</definedName>
    <definedName name="_xlnm._FilterDatabase" localSheetId="3" hidden="1">'Преобразователи PI500'!$A$1:$O$40</definedName>
    <definedName name="_xlnm._FilterDatabase" localSheetId="4" hidden="1">'Преобразователи PI9000'!$A$1:$O$71</definedName>
    <definedName name="_xlnm._FilterDatabase" localSheetId="2" hidden="1">'Преобразователи SL9'!$B$1:$P$39</definedName>
    <definedName name="_xlnm._FilterDatabase" localSheetId="1" hidden="1">'Устройства плавн. пуска EM-GJ3'!$A$1:$N$23</definedName>
    <definedName name="_xlnm.Print_Titles" localSheetId="3">'Преобразователи PI500'!$1:$1</definedName>
    <definedName name="_xlnm.Print_Titles" localSheetId="4">'Преобразователи PI9000'!$1:$1</definedName>
  </definedNames>
  <calcPr calcId="152511"/>
</workbook>
</file>

<file path=xl/calcChain.xml><?xml version="1.0" encoding="utf-8"?>
<calcChain xmlns="http://schemas.openxmlformats.org/spreadsheetml/2006/main">
  <c r="I1" i="1" l="1"/>
  <c r="K1" i="6" l="1"/>
  <c r="K2" i="6"/>
  <c r="P2" i="6" s="1"/>
  <c r="K3" i="6"/>
  <c r="P3" i="6" s="1"/>
  <c r="K4" i="6"/>
  <c r="P4" i="6" s="1"/>
  <c r="K5" i="6"/>
  <c r="P5" i="6" s="1"/>
  <c r="K6" i="6"/>
  <c r="P6" i="6" s="1"/>
  <c r="K7" i="6"/>
  <c r="P7" i="6" s="1"/>
  <c r="K8" i="6"/>
  <c r="P8" i="6" s="1"/>
  <c r="K9" i="6"/>
  <c r="P9" i="6" s="1"/>
  <c r="K10" i="6"/>
  <c r="P10" i="6" s="1"/>
  <c r="K11" i="6"/>
  <c r="P11" i="6" s="1"/>
  <c r="K12" i="6"/>
  <c r="P12" i="6" s="1"/>
  <c r="K13" i="6"/>
  <c r="P13" i="6" s="1"/>
  <c r="K14" i="6"/>
  <c r="P14" i="6" s="1"/>
  <c r="K15" i="6"/>
  <c r="P15" i="6" s="1"/>
  <c r="K16" i="6"/>
  <c r="P16" i="6" s="1"/>
  <c r="K17" i="6"/>
  <c r="P17" i="6" s="1"/>
  <c r="K18" i="6"/>
  <c r="P18" i="6" s="1"/>
  <c r="K19" i="6"/>
  <c r="P19" i="6" s="1"/>
  <c r="K20" i="6"/>
  <c r="P20" i="6" s="1"/>
  <c r="K21" i="6"/>
  <c r="P21" i="6" s="1"/>
  <c r="K22" i="6"/>
  <c r="P22" i="6" s="1"/>
  <c r="K23" i="6"/>
  <c r="P23" i="6" s="1"/>
  <c r="K24" i="6"/>
  <c r="P24" i="6" s="1"/>
  <c r="K25" i="6"/>
  <c r="P25" i="6" s="1"/>
  <c r="K26" i="6"/>
  <c r="P26" i="6" s="1"/>
  <c r="K27" i="6"/>
  <c r="P27" i="6" s="1"/>
  <c r="K28" i="6"/>
  <c r="P28" i="6" s="1"/>
  <c r="K29" i="6"/>
  <c r="P29" i="6" s="1"/>
  <c r="K30" i="6"/>
  <c r="P30" i="6" s="1"/>
  <c r="K31" i="6"/>
  <c r="P31" i="6" s="1"/>
  <c r="K32" i="6"/>
  <c r="P32" i="6" s="1"/>
  <c r="K33" i="6"/>
  <c r="P33" i="6" s="1"/>
  <c r="K34" i="6"/>
  <c r="P34" i="6" s="1"/>
  <c r="K35" i="6"/>
  <c r="P35" i="6" s="1"/>
  <c r="K36" i="6"/>
  <c r="P36" i="6" s="1"/>
  <c r="K37" i="6"/>
  <c r="P37" i="6" s="1"/>
  <c r="K38" i="6"/>
  <c r="P38" i="6" s="1"/>
  <c r="K39" i="6"/>
  <c r="P39" i="6" s="1"/>
  <c r="J3" i="10" l="1"/>
  <c r="O3" i="10" s="1"/>
  <c r="J5" i="10"/>
  <c r="O5" i="10" s="1"/>
  <c r="J7" i="10"/>
  <c r="O7" i="10" s="1"/>
  <c r="J6" i="10"/>
  <c r="O6" i="10" s="1"/>
  <c r="J4" i="10"/>
  <c r="O4" i="10" s="1"/>
  <c r="J2" i="10"/>
  <c r="O2" i="10" s="1"/>
  <c r="I24" i="1"/>
  <c r="I25" i="1"/>
  <c r="N25" i="1" s="1"/>
  <c r="I26" i="1"/>
  <c r="N26" i="1" s="1"/>
  <c r="I27" i="1"/>
  <c r="I28" i="1"/>
  <c r="I29" i="1"/>
  <c r="I30" i="1"/>
  <c r="I31" i="1"/>
  <c r="I32" i="1"/>
  <c r="I33" i="1"/>
  <c r="I34" i="1"/>
  <c r="N34" i="1" s="1"/>
  <c r="I35" i="1"/>
  <c r="N35" i="1" s="1"/>
  <c r="I36" i="1"/>
  <c r="I37" i="1"/>
  <c r="N37" i="1" s="1"/>
  <c r="I38" i="1"/>
  <c r="N38" i="1" s="1"/>
  <c r="I39" i="1"/>
  <c r="N39" i="1" s="1"/>
  <c r="N24" i="1"/>
  <c r="N27" i="1"/>
  <c r="N28" i="1"/>
  <c r="N29" i="1"/>
  <c r="N30" i="1"/>
  <c r="N31" i="1"/>
  <c r="N32" i="1"/>
  <c r="N33" i="1"/>
  <c r="N36" i="1"/>
  <c r="F40" i="10" l="1"/>
  <c r="F39" i="10"/>
  <c r="F38" i="10"/>
  <c r="F37" i="10"/>
  <c r="F36" i="10"/>
  <c r="F35" i="10"/>
  <c r="F34" i="10"/>
  <c r="F33" i="10"/>
  <c r="F32" i="10"/>
  <c r="J40" i="10"/>
  <c r="O40" i="10" s="1"/>
  <c r="J39" i="10"/>
  <c r="O39" i="10" s="1"/>
  <c r="J38" i="10"/>
  <c r="O38" i="10" s="1"/>
  <c r="J37" i="10"/>
  <c r="O37" i="10" s="1"/>
  <c r="J36" i="10"/>
  <c r="O36" i="10" s="1"/>
  <c r="J35" i="10"/>
  <c r="O35" i="10" s="1"/>
  <c r="J34" i="10"/>
  <c r="O34" i="10" s="1"/>
  <c r="J33" i="10"/>
  <c r="O33" i="10" s="1"/>
  <c r="J32" i="10"/>
  <c r="O32" i="10" s="1"/>
  <c r="J31" i="10"/>
  <c r="O31" i="10" s="1"/>
  <c r="J30" i="10"/>
  <c r="O30" i="10" s="1"/>
  <c r="J29" i="10"/>
  <c r="O29" i="10" s="1"/>
  <c r="J28" i="10"/>
  <c r="O28" i="10" s="1"/>
  <c r="J27" i="10"/>
  <c r="O27" i="10" s="1"/>
  <c r="J26" i="10"/>
  <c r="O26" i="10" s="1"/>
  <c r="J25" i="10"/>
  <c r="O25" i="10" s="1"/>
  <c r="J24" i="10"/>
  <c r="O24" i="10" s="1"/>
  <c r="J23" i="10"/>
  <c r="O23" i="10" s="1"/>
  <c r="J22" i="10"/>
  <c r="O22" i="10" s="1"/>
  <c r="J21" i="10"/>
  <c r="O21" i="10" s="1"/>
  <c r="J20" i="10"/>
  <c r="O20" i="10" s="1"/>
  <c r="J19" i="10"/>
  <c r="O19" i="10" s="1"/>
  <c r="J18" i="10"/>
  <c r="O18" i="10" s="1"/>
  <c r="J17" i="10"/>
  <c r="O17" i="10" s="1"/>
  <c r="J16" i="10"/>
  <c r="O16" i="10" s="1"/>
  <c r="J15" i="10"/>
  <c r="O15" i="10" s="1"/>
  <c r="J14" i="10"/>
  <c r="O14" i="10" s="1"/>
  <c r="J13" i="10"/>
  <c r="O13" i="10" s="1"/>
  <c r="J12" i="10"/>
  <c r="O12" i="10" s="1"/>
  <c r="J11" i="10"/>
  <c r="O11" i="10" s="1"/>
  <c r="J10" i="10"/>
  <c r="O10" i="10" s="1"/>
  <c r="J9" i="10"/>
  <c r="O9" i="10" s="1"/>
  <c r="J8" i="10"/>
  <c r="O8" i="10" s="1"/>
  <c r="J1" i="10"/>
  <c r="I4" i="9" l="1"/>
  <c r="K4" i="9" s="1"/>
  <c r="I5" i="9"/>
  <c r="K5" i="9" s="1"/>
  <c r="I6" i="9"/>
  <c r="K6" i="9" s="1"/>
  <c r="I7" i="9"/>
  <c r="K7" i="9" s="1"/>
  <c r="I8" i="9"/>
  <c r="K8" i="9" s="1"/>
  <c r="I9" i="9"/>
  <c r="K9" i="9" s="1"/>
  <c r="I10" i="9"/>
  <c r="K10" i="9" s="1"/>
  <c r="I11" i="9"/>
  <c r="K11" i="9" s="1"/>
  <c r="I12" i="9"/>
  <c r="K12" i="9" s="1"/>
  <c r="I13" i="9"/>
  <c r="K13" i="9" s="1"/>
  <c r="I14" i="9"/>
  <c r="K14" i="9" s="1"/>
  <c r="I15" i="9"/>
  <c r="K15" i="9" s="1"/>
  <c r="I16" i="9"/>
  <c r="K16" i="9" s="1"/>
  <c r="I17" i="9"/>
  <c r="K17" i="9" s="1"/>
  <c r="I2" i="9"/>
  <c r="I3" i="9"/>
  <c r="K3" i="9" s="1"/>
  <c r="D4" i="9"/>
  <c r="F4" i="9" s="1"/>
  <c r="D5" i="9"/>
  <c r="F5" i="9" s="1"/>
  <c r="D6" i="9"/>
  <c r="F6" i="9" s="1"/>
  <c r="D7" i="9"/>
  <c r="F7" i="9" s="1"/>
  <c r="D8" i="9"/>
  <c r="F8" i="9" s="1"/>
  <c r="D9" i="9"/>
  <c r="F9" i="9" s="1"/>
  <c r="D10" i="9"/>
  <c r="F10" i="9" s="1"/>
  <c r="D11" i="9"/>
  <c r="F11" i="9" s="1"/>
  <c r="D12" i="9"/>
  <c r="F12" i="9" s="1"/>
  <c r="D13" i="9"/>
  <c r="F13" i="9" s="1"/>
  <c r="D14" i="9"/>
  <c r="F14" i="9" s="1"/>
  <c r="D15" i="9"/>
  <c r="F15" i="9" s="1"/>
  <c r="D16" i="9"/>
  <c r="F16" i="9" s="1"/>
  <c r="D17" i="9"/>
  <c r="F17" i="9" s="1"/>
  <c r="D3" i="9"/>
  <c r="F3" i="9" s="1"/>
  <c r="D2" i="9"/>
  <c r="J3" i="3" l="1"/>
  <c r="O3" i="3" s="1"/>
  <c r="J4" i="3"/>
  <c r="O4" i="3" s="1"/>
  <c r="J5" i="3"/>
  <c r="O5" i="3" s="1"/>
  <c r="J6" i="3"/>
  <c r="O6" i="3" s="1"/>
  <c r="J7" i="3"/>
  <c r="O7" i="3" s="1"/>
  <c r="J8" i="3"/>
  <c r="O8" i="3" s="1"/>
  <c r="J9" i="3"/>
  <c r="O9" i="3" s="1"/>
  <c r="J10" i="3"/>
  <c r="O10" i="3" s="1"/>
  <c r="J11" i="3"/>
  <c r="O11" i="3" s="1"/>
  <c r="J12" i="3"/>
  <c r="O12" i="3" s="1"/>
  <c r="J13" i="3"/>
  <c r="O13" i="3" s="1"/>
  <c r="J14" i="3"/>
  <c r="O14" i="3" s="1"/>
  <c r="J15" i="3"/>
  <c r="O15" i="3" s="1"/>
  <c r="J16" i="3"/>
  <c r="O16" i="3" s="1"/>
  <c r="J17" i="3"/>
  <c r="O17" i="3" s="1"/>
  <c r="J18" i="3"/>
  <c r="O18" i="3" s="1"/>
  <c r="J19" i="3"/>
  <c r="O19" i="3" s="1"/>
  <c r="J20" i="3"/>
  <c r="O20" i="3" s="1"/>
  <c r="J21" i="3"/>
  <c r="O21" i="3" s="1"/>
  <c r="J22" i="3"/>
  <c r="O22" i="3" s="1"/>
  <c r="J23" i="3"/>
  <c r="O23" i="3" s="1"/>
  <c r="J24" i="3"/>
  <c r="O24" i="3" s="1"/>
  <c r="J25" i="3"/>
  <c r="O25" i="3" s="1"/>
  <c r="J26" i="3"/>
  <c r="O26" i="3" s="1"/>
  <c r="J27" i="3"/>
  <c r="O27" i="3" s="1"/>
  <c r="J28" i="3"/>
  <c r="O28" i="3" s="1"/>
  <c r="J29" i="3"/>
  <c r="O29" i="3" s="1"/>
  <c r="J30" i="3"/>
  <c r="O30" i="3" s="1"/>
  <c r="J31" i="3"/>
  <c r="O31" i="3" s="1"/>
  <c r="J32" i="3"/>
  <c r="O32" i="3" s="1"/>
  <c r="J33" i="3"/>
  <c r="O33" i="3" s="1"/>
  <c r="J34" i="3"/>
  <c r="O34" i="3" s="1"/>
  <c r="J35" i="3"/>
  <c r="O35" i="3" s="1"/>
  <c r="J36" i="3"/>
  <c r="O36" i="3" s="1"/>
  <c r="J37" i="3"/>
  <c r="O37" i="3" s="1"/>
  <c r="J38" i="3"/>
  <c r="O38" i="3" s="1"/>
  <c r="J39" i="3"/>
  <c r="O39" i="3" s="1"/>
  <c r="J40" i="3"/>
  <c r="O40" i="3" s="1"/>
  <c r="J41" i="3"/>
  <c r="O41" i="3" s="1"/>
  <c r="J42" i="3"/>
  <c r="O42" i="3" s="1"/>
  <c r="J43" i="3"/>
  <c r="O43" i="3" s="1"/>
  <c r="J44" i="3"/>
  <c r="O44" i="3" s="1"/>
  <c r="J45" i="3"/>
  <c r="O45" i="3" s="1"/>
  <c r="J46" i="3"/>
  <c r="O46" i="3" s="1"/>
  <c r="J47" i="3"/>
  <c r="O47" i="3" s="1"/>
  <c r="J48" i="3"/>
  <c r="O48" i="3" s="1"/>
  <c r="J49" i="3"/>
  <c r="O49" i="3" s="1"/>
  <c r="J50" i="3"/>
  <c r="O50" i="3" s="1"/>
  <c r="J51" i="3"/>
  <c r="O51" i="3" s="1"/>
  <c r="J52" i="3"/>
  <c r="O52" i="3" s="1"/>
  <c r="J53" i="3"/>
  <c r="O53" i="3" s="1"/>
  <c r="J54" i="3"/>
  <c r="O54" i="3" s="1"/>
  <c r="J55" i="3"/>
  <c r="O55" i="3" s="1"/>
  <c r="J56" i="3"/>
  <c r="O56" i="3" s="1"/>
  <c r="J57" i="3"/>
  <c r="O57" i="3" s="1"/>
  <c r="J58" i="3"/>
  <c r="O58" i="3" s="1"/>
  <c r="J59" i="3"/>
  <c r="O59" i="3" s="1"/>
  <c r="J60" i="3"/>
  <c r="O60" i="3" s="1"/>
  <c r="J61" i="3"/>
  <c r="O61" i="3" s="1"/>
  <c r="J62" i="3"/>
  <c r="O62" i="3" s="1"/>
  <c r="J63" i="3"/>
  <c r="O63" i="3" s="1"/>
  <c r="J64" i="3"/>
  <c r="O64" i="3" s="1"/>
  <c r="J65" i="3"/>
  <c r="O65" i="3" s="1"/>
  <c r="J66" i="3"/>
  <c r="O66" i="3" s="1"/>
  <c r="J67" i="3"/>
  <c r="O67" i="3" s="1"/>
  <c r="J68" i="3"/>
  <c r="O68" i="3" s="1"/>
  <c r="J69" i="3"/>
  <c r="O69" i="3" s="1"/>
  <c r="J70" i="3"/>
  <c r="O70" i="3" s="1"/>
  <c r="J71" i="3"/>
  <c r="O71" i="3" s="1"/>
  <c r="J2" i="3"/>
  <c r="O2" i="3" s="1"/>
  <c r="J1" i="3"/>
  <c r="I3" i="1"/>
  <c r="N3" i="1" s="1"/>
  <c r="I4" i="1"/>
  <c r="N4" i="1" s="1"/>
  <c r="I5" i="1"/>
  <c r="N5" i="1" s="1"/>
  <c r="I6" i="1"/>
  <c r="N6" i="1" s="1"/>
  <c r="I7" i="1"/>
  <c r="N7" i="1" s="1"/>
  <c r="I8" i="1"/>
  <c r="N8" i="1" s="1"/>
  <c r="I9" i="1"/>
  <c r="N9" i="1" s="1"/>
  <c r="I10" i="1"/>
  <c r="N10" i="1" s="1"/>
  <c r="I11" i="1"/>
  <c r="N11" i="1" s="1"/>
  <c r="I12" i="1"/>
  <c r="N12" i="1" s="1"/>
  <c r="I13" i="1"/>
  <c r="N13" i="1" s="1"/>
  <c r="I14" i="1"/>
  <c r="N14" i="1" s="1"/>
  <c r="I15" i="1"/>
  <c r="N15" i="1" s="1"/>
  <c r="I16" i="1"/>
  <c r="N16" i="1" s="1"/>
  <c r="I17" i="1"/>
  <c r="N17" i="1" s="1"/>
  <c r="I18" i="1"/>
  <c r="N18" i="1" s="1"/>
  <c r="I19" i="1"/>
  <c r="N19" i="1" s="1"/>
  <c r="I20" i="1"/>
  <c r="N20" i="1" s="1"/>
  <c r="I21" i="1"/>
  <c r="N21" i="1" s="1"/>
  <c r="I22" i="1"/>
  <c r="N22" i="1" s="1"/>
  <c r="I23" i="1"/>
  <c r="N23" i="1" s="1"/>
  <c r="I2" i="1"/>
  <c r="N2" i="1" s="1"/>
</calcChain>
</file>

<file path=xl/connections.xml><?xml version="1.0" encoding="utf-8"?>
<connections xmlns="http://schemas.openxmlformats.org/spreadsheetml/2006/main">
  <connection id="1" interval="60" name="Подключение" type="4" refreshedVersion="5" background="1" refreshOnLoad="1" saveData="1">
    <webPr sourceData="1" parsePre="1" consecutive="1" xl2000="1" url="https://news.yandex.ru/quotes/1.html" htmlTables="1"/>
  </connection>
</connections>
</file>

<file path=xl/sharedStrings.xml><?xml version="1.0" encoding="utf-8"?>
<sst xmlns="http://schemas.openxmlformats.org/spreadsheetml/2006/main" count="860" uniqueCount="422">
  <si>
    <t>Напряжение, В</t>
  </si>
  <si>
    <t>Мощность, Квт</t>
  </si>
  <si>
    <t>Ток, А</t>
  </si>
  <si>
    <t>Масса брутто, кг</t>
  </si>
  <si>
    <t>Габариты,L/W/H, мм</t>
  </si>
  <si>
    <t>Установочные размеры, a/b/d, мм</t>
  </si>
  <si>
    <t>EM-GJ3-015</t>
  </si>
  <si>
    <t>EM-GJ3-018</t>
  </si>
  <si>
    <t>EM-GJ3-022</t>
  </si>
  <si>
    <t>EM-GJ3-030</t>
  </si>
  <si>
    <t>EM-GJ3-037</t>
  </si>
  <si>
    <t>EM-GJ3-045</t>
  </si>
  <si>
    <t>EM-GJ3-055</t>
  </si>
  <si>
    <t>EM-GJ3-075</t>
  </si>
  <si>
    <t>EM-GJ3-090</t>
  </si>
  <si>
    <t>EM-GJ3-115</t>
  </si>
  <si>
    <t>EM-GJ3-132</t>
  </si>
  <si>
    <t>EM-GJ3-160</t>
  </si>
  <si>
    <t>EM-GJ3-185</t>
  </si>
  <si>
    <t>EM-GJ3-200</t>
  </si>
  <si>
    <t>EM-GJ3-250</t>
  </si>
  <si>
    <t>EM-GJ3-280</t>
  </si>
  <si>
    <t>EM-GJ3-320</t>
  </si>
  <si>
    <t>EM-GJ3-400</t>
  </si>
  <si>
    <t>EM-GJ3-450</t>
  </si>
  <si>
    <t>EM-GJ3-500</t>
  </si>
  <si>
    <t>575/400/Ø10</t>
  </si>
  <si>
    <t>EM-GJ3-600</t>
  </si>
  <si>
    <t>Модель</t>
  </si>
  <si>
    <t>Кол, фаз на входе</t>
  </si>
  <si>
    <t>Мощность, КВт</t>
  </si>
  <si>
    <t>Габариты, L/W/H, мм</t>
  </si>
  <si>
    <t>185/120/178.5</t>
  </si>
  <si>
    <t>220/150/185.5</t>
  </si>
  <si>
    <t>340/150/Ø10</t>
  </si>
  <si>
    <t>285/180/200</t>
  </si>
  <si>
    <t>640/250/Ø10</t>
  </si>
  <si>
    <t>PI9100A R75G1</t>
  </si>
  <si>
    <t>PI9100A 1R5G1</t>
  </si>
  <si>
    <t>PI9100A 2R2G1</t>
  </si>
  <si>
    <t>PI9100A 004G1</t>
  </si>
  <si>
    <t>PI9100A R75G3</t>
  </si>
  <si>
    <t>PI9100A 1R5G3</t>
  </si>
  <si>
    <t>PI9100A 2R2G3</t>
  </si>
  <si>
    <t>PI9100A 004G3</t>
  </si>
  <si>
    <t>PI9100A 5R5G3</t>
  </si>
  <si>
    <t>PI9100A 7R5G3</t>
  </si>
  <si>
    <t>272/167/Ø5.5</t>
  </si>
  <si>
    <t>PI9100B R75G3</t>
  </si>
  <si>
    <t>PI9100B 1R5G3</t>
  </si>
  <si>
    <t>PI9100B 2R2G3</t>
  </si>
  <si>
    <t>PI9100B 004G3</t>
  </si>
  <si>
    <t>PI9100B 5R5G3</t>
  </si>
  <si>
    <t>PI9100B 7R5G3</t>
  </si>
  <si>
    <t>PI9200 011G3</t>
  </si>
  <si>
    <t>360/220/210</t>
  </si>
  <si>
    <t>PI9200 015G3</t>
  </si>
  <si>
    <t>PI9200 018G3</t>
  </si>
  <si>
    <t>435/225/242</t>
  </si>
  <si>
    <t>415/165/Ø10</t>
  </si>
  <si>
    <t>PI9200 022G3</t>
  </si>
  <si>
    <t>PI9200 030G3</t>
  </si>
  <si>
    <t>480/296/246</t>
  </si>
  <si>
    <t>460/200/Ø10</t>
  </si>
  <si>
    <t>PI9200 037G3</t>
  </si>
  <si>
    <t>PI9200 045G3</t>
  </si>
  <si>
    <t>660/364/280</t>
  </si>
  <si>
    <t>PI9200 055G3</t>
  </si>
  <si>
    <t>PI9200 075G3</t>
  </si>
  <si>
    <t>PI9200 093G3</t>
  </si>
  <si>
    <t>710/453/280</t>
  </si>
  <si>
    <t>690/350 Ø10</t>
  </si>
  <si>
    <t>PI9200 110G3</t>
  </si>
  <si>
    <t>PI9200 132G3</t>
  </si>
  <si>
    <t>910/480/323</t>
  </si>
  <si>
    <t xml:space="preserve">890/350/ Ø10        </t>
  </si>
  <si>
    <t>PI9200 160G3</t>
  </si>
  <si>
    <t>PI9200 011F3</t>
  </si>
  <si>
    <t>PI9200 015F3</t>
  </si>
  <si>
    <t>PI9200 018F3</t>
  </si>
  <si>
    <t>PI9200 022F3</t>
  </si>
  <si>
    <t>PI9200 030F3</t>
  </si>
  <si>
    <t>PI9200 037F3</t>
  </si>
  <si>
    <t>PI9200 045F3</t>
  </si>
  <si>
    <t>PI9200 055F3</t>
  </si>
  <si>
    <t>PI9200 075F3</t>
  </si>
  <si>
    <t>PI9200 093F3</t>
  </si>
  <si>
    <t>PI9200 110F3</t>
  </si>
  <si>
    <t>PI9200 132F3</t>
  </si>
  <si>
    <t>PI9200 160F3</t>
  </si>
  <si>
    <t>PI9200 187F3</t>
  </si>
  <si>
    <t>PI9300 187G3</t>
  </si>
  <si>
    <t>1300/600/380</t>
  </si>
  <si>
    <t>550/280/Ø13</t>
  </si>
  <si>
    <t>1540/515/421</t>
  </si>
  <si>
    <t>464.5/367/Ø13</t>
  </si>
  <si>
    <t>PI9300 200G3</t>
  </si>
  <si>
    <t>PI9300 220G3</t>
  </si>
  <si>
    <t>PI9300 250G3</t>
  </si>
  <si>
    <t>640/260/Ø13</t>
  </si>
  <si>
    <t>PI9300 280G3</t>
  </si>
  <si>
    <t>PI9300 315G3</t>
  </si>
  <si>
    <t>PI9300 355G3</t>
  </si>
  <si>
    <t>PI9300 200F3</t>
  </si>
  <si>
    <t>PI9300 220F3</t>
  </si>
  <si>
    <t>PI9300 250F3</t>
  </si>
  <si>
    <t>PI9300 280F3</t>
  </si>
  <si>
    <t>PI9300 315F3</t>
  </si>
  <si>
    <t>PI9300 355F3</t>
  </si>
  <si>
    <t>PI9300 400F3</t>
  </si>
  <si>
    <t>340/150/10</t>
  </si>
  <si>
    <t>415/165/10</t>
  </si>
  <si>
    <t>1698/851/485</t>
  </si>
  <si>
    <t>Цена розн, $</t>
  </si>
  <si>
    <t>SL9-G1-d75</t>
  </si>
  <si>
    <t>SL9-G1-1d5</t>
  </si>
  <si>
    <t>Дилерская скидка (более 600 т.р. в квартал)</t>
  </si>
  <si>
    <t>EM-GJ3-355</t>
  </si>
  <si>
    <t>270/146/160</t>
  </si>
  <si>
    <t>247/131/Ø6</t>
  </si>
  <si>
    <t>525/257/194</t>
  </si>
  <si>
    <t>377/195/Ø8</t>
  </si>
  <si>
    <t>560/290/245</t>
  </si>
  <si>
    <t>465/260/Ø8</t>
  </si>
  <si>
    <t>590/330/245</t>
  </si>
  <si>
    <t>490/300/Ø8</t>
  </si>
  <si>
    <t>750/450/300</t>
  </si>
  <si>
    <t>Цена розн., $</t>
  </si>
  <si>
    <t>Дилерская скидка</t>
  </si>
  <si>
    <t>SL9-G1-2d2</t>
  </si>
  <si>
    <t>PI9200A 5R5G1</t>
  </si>
  <si>
    <t>PI9200A 7R5G1</t>
  </si>
  <si>
    <t>PI9200A 011G1</t>
  </si>
  <si>
    <t>Дата</t>
  </si>
  <si>
    <t>Курс</t>
  </si>
  <si>
    <t>Скидка</t>
  </si>
  <si>
    <t>Цена со скидкой, руб</t>
  </si>
  <si>
    <t>Изменение</t>
  </si>
  <si>
    <t>174/108/Ø5.3</t>
  </si>
  <si>
    <t>209/150/Ø5.3</t>
  </si>
  <si>
    <t>PI9100AE R75G3</t>
  </si>
  <si>
    <t>PI9100AE 1R5G3</t>
  </si>
  <si>
    <t>PI9100AE 2R2G3</t>
  </si>
  <si>
    <t>PI9100AE 004G3</t>
  </si>
  <si>
    <t>За последние 10 дней</t>
  </si>
  <si>
    <t>Мощность ПЧ, кВт</t>
  </si>
  <si>
    <t>Сетевой  (входной) дроссель применяеся при низком качестве питания</t>
  </si>
  <si>
    <t>Моторный (выходной) применяется при выходном кабеле более 50м</t>
  </si>
  <si>
    <t>Марка дросселя</t>
  </si>
  <si>
    <t>Цена, $</t>
  </si>
  <si>
    <t>IR002</t>
  </si>
  <si>
    <t>OR002</t>
  </si>
  <si>
    <t>IR005</t>
  </si>
  <si>
    <t>OR005</t>
  </si>
  <si>
    <t>IR007</t>
  </si>
  <si>
    <t>OR007</t>
  </si>
  <si>
    <t>IR010</t>
  </si>
  <si>
    <t>OR010</t>
  </si>
  <si>
    <t>IR 015</t>
  </si>
  <si>
    <t>OR 015</t>
  </si>
  <si>
    <t>IR 020</t>
  </si>
  <si>
    <t>OR 020</t>
  </si>
  <si>
    <t>IR 030</t>
  </si>
  <si>
    <t>OR 030</t>
  </si>
  <si>
    <t>IR 040</t>
  </si>
  <si>
    <t>OR 040</t>
  </si>
  <si>
    <t>IR 050</t>
  </si>
  <si>
    <t>OR 050</t>
  </si>
  <si>
    <t>IR 060</t>
  </si>
  <si>
    <t>OR 060</t>
  </si>
  <si>
    <t>IR 076</t>
  </si>
  <si>
    <t>OR 076</t>
  </si>
  <si>
    <t>IR 090</t>
  </si>
  <si>
    <t>OR 090</t>
  </si>
  <si>
    <t>IR 120</t>
  </si>
  <si>
    <t>OR 120</t>
  </si>
  <si>
    <t>IR 150</t>
  </si>
  <si>
    <t>OR 150</t>
  </si>
  <si>
    <t>IR 190</t>
  </si>
  <si>
    <t>OR 190</t>
  </si>
  <si>
    <t>Скидка, %</t>
  </si>
  <si>
    <t>Дилерская скидка (более 300 т.р. в квартал)</t>
  </si>
  <si>
    <t>SL9-G1-004</t>
  </si>
  <si>
    <t>SL9-G1-5d5</t>
  </si>
  <si>
    <t>SL9-G3E-d75/P3E-1d5</t>
  </si>
  <si>
    <t>SL9-G3E-1d5/P3E-2d2</t>
  </si>
  <si>
    <t>1.5/2.2</t>
  </si>
  <si>
    <t>3.8/5.1</t>
  </si>
  <si>
    <t>SL9-G3E-2d2/P3E-004</t>
  </si>
  <si>
    <t>2.2/4.0</t>
  </si>
  <si>
    <t>5.1/9</t>
  </si>
  <si>
    <t>SL9-G3-004/P3-5d5</t>
  </si>
  <si>
    <t>4.0/5.5</t>
  </si>
  <si>
    <t>9/13</t>
  </si>
  <si>
    <t>SL9-G3-5d5/P3-7d5</t>
  </si>
  <si>
    <t>5.5/7.5</t>
  </si>
  <si>
    <t>13/17</t>
  </si>
  <si>
    <t>SL9-G3-7d5/P3-011</t>
  </si>
  <si>
    <t>7.5/11</t>
  </si>
  <si>
    <t>17/25</t>
  </si>
  <si>
    <t>SL9-G3-011/P3-015</t>
  </si>
  <si>
    <t>11/15</t>
  </si>
  <si>
    <t>25/32</t>
  </si>
  <si>
    <t>SL9-G3-015/P3-018</t>
  </si>
  <si>
    <t>15/18.5</t>
  </si>
  <si>
    <t>32/37</t>
  </si>
  <si>
    <t>SL9-G3-018/P3-022</t>
  </si>
  <si>
    <t>18.5/22</t>
  </si>
  <si>
    <t>37/44</t>
  </si>
  <si>
    <t>SL9-G3-022/P3-030</t>
  </si>
  <si>
    <t>22/30</t>
  </si>
  <si>
    <t>45/60</t>
  </si>
  <si>
    <t>SL9-G3-030/P3-037</t>
  </si>
  <si>
    <t>30/37</t>
  </si>
  <si>
    <t>60/75</t>
  </si>
  <si>
    <t>SL9-G3-037/P3-045</t>
  </si>
  <si>
    <t>37/45</t>
  </si>
  <si>
    <t>75/91</t>
  </si>
  <si>
    <t>SL9-G3-045/P3-055</t>
  </si>
  <si>
    <t>45/55</t>
  </si>
  <si>
    <t>91/112</t>
  </si>
  <si>
    <t>SL9-G3-055/P3-075</t>
  </si>
  <si>
    <t>55/75</t>
  </si>
  <si>
    <t>112/150</t>
  </si>
  <si>
    <t>SL9-G3-075/P3-090</t>
  </si>
  <si>
    <t>75/90</t>
  </si>
  <si>
    <t>150/176</t>
  </si>
  <si>
    <t>SL9-G3-090/P3-110</t>
  </si>
  <si>
    <t>90/110</t>
  </si>
  <si>
    <t>176/210</t>
  </si>
  <si>
    <t>110/132</t>
  </si>
  <si>
    <t>210/253</t>
  </si>
  <si>
    <t>132/160</t>
  </si>
  <si>
    <t>253/304</t>
  </si>
  <si>
    <t>160/200</t>
  </si>
  <si>
    <t>304/377</t>
  </si>
  <si>
    <t>200/220</t>
  </si>
  <si>
    <t>377/426</t>
  </si>
  <si>
    <t>220/250</t>
  </si>
  <si>
    <t>426/465</t>
  </si>
  <si>
    <t>250/280</t>
  </si>
  <si>
    <t>465/520</t>
  </si>
  <si>
    <t>280/315</t>
  </si>
  <si>
    <t>520/585</t>
  </si>
  <si>
    <t>315/355</t>
  </si>
  <si>
    <t>585/650</t>
  </si>
  <si>
    <t>355/400</t>
  </si>
  <si>
    <t>650/725</t>
  </si>
  <si>
    <t>400/450</t>
  </si>
  <si>
    <t>725/820</t>
  </si>
  <si>
    <t>SL9-G3-110/P3-132</t>
  </si>
  <si>
    <t>SL9-G3-132/P3-160</t>
  </si>
  <si>
    <t>SL9-G3-160/P3-200</t>
  </si>
  <si>
    <t>SL9-G3-200/P3-220</t>
  </si>
  <si>
    <t>SL9-G3-220/P3-250</t>
  </si>
  <si>
    <t>SL9-G3-250/P3-280</t>
  </si>
  <si>
    <t>SL9-G3-280/P3-315</t>
  </si>
  <si>
    <t>SL9-G3-315/P3-355</t>
  </si>
  <si>
    <t>SL9-G3-355/P3-400</t>
  </si>
  <si>
    <t>SL9-G3-400/P3-450</t>
  </si>
  <si>
    <t>222/165/186</t>
  </si>
  <si>
    <t>100/151/116</t>
  </si>
  <si>
    <t>235/175/214</t>
  </si>
  <si>
    <t>118/185/157</t>
  </si>
  <si>
    <t>320/230/230</t>
  </si>
  <si>
    <t>160/247/177</t>
  </si>
  <si>
    <t>390/300/270</t>
  </si>
  <si>
    <t>220/320/198</t>
  </si>
  <si>
    <t>610/410/350</t>
  </si>
  <si>
    <t>300/540/240</t>
  </si>
  <si>
    <t>640/450/460</t>
  </si>
  <si>
    <t>340/580/270</t>
  </si>
  <si>
    <t>670/520/480</t>
  </si>
  <si>
    <t>410/610/280</t>
  </si>
  <si>
    <t>820/575/560</t>
  </si>
  <si>
    <t>460/710/335</t>
  </si>
  <si>
    <t>1050/655/590</t>
  </si>
  <si>
    <t>535/885/370</t>
  </si>
  <si>
    <t>1170*780*635</t>
  </si>
  <si>
    <t>650/1040/415</t>
  </si>
  <si>
    <t>1430*945*635</t>
  </si>
  <si>
    <t>815/1350/445</t>
  </si>
  <si>
    <t>Цена розн, USD</t>
  </si>
  <si>
    <t>PI500 7R5G3/011F3</t>
  </si>
  <si>
    <t>PI500 011G3/015F3</t>
  </si>
  <si>
    <t>PI500 015G3/018F3</t>
  </si>
  <si>
    <t>PI500 018G3/022F3</t>
  </si>
  <si>
    <t>PI500 022G3/030F3</t>
  </si>
  <si>
    <t>PI500 030G3/037F3</t>
  </si>
  <si>
    <t>PI500 037G3/045F3</t>
  </si>
  <si>
    <t>PI500 045G3/055F3</t>
  </si>
  <si>
    <t>PI500 055G3/075F3</t>
  </si>
  <si>
    <t>PI500 075G3</t>
  </si>
  <si>
    <t>PI500 093F3</t>
  </si>
  <si>
    <t>PI500 093G3/110F3</t>
  </si>
  <si>
    <t>PI500 110G3/132F3</t>
  </si>
  <si>
    <t>PI500 132G3/160F3</t>
  </si>
  <si>
    <t>PI500 160G3/187F3</t>
  </si>
  <si>
    <t>PI500 187G3/200F3</t>
  </si>
  <si>
    <t>PI500 200G3/220F3</t>
  </si>
  <si>
    <t>PI500 220G3</t>
  </si>
  <si>
    <t>PI500 250F3</t>
  </si>
  <si>
    <t>PI500 250G3/280F3</t>
  </si>
  <si>
    <t>PI500 280G3/315F3</t>
  </si>
  <si>
    <t>PI500 315G3/355F3</t>
  </si>
  <si>
    <t>PI500 355G3/400F3</t>
  </si>
  <si>
    <t>PI500 400G3</t>
  </si>
  <si>
    <t>20.5/26</t>
  </si>
  <si>
    <t>26/35</t>
  </si>
  <si>
    <t>35/38.5</t>
  </si>
  <si>
    <t>110/150</t>
  </si>
  <si>
    <t>75</t>
  </si>
  <si>
    <t>150</t>
  </si>
  <si>
    <t>90</t>
  </si>
  <si>
    <t>176</t>
  </si>
  <si>
    <t>160/187</t>
  </si>
  <si>
    <t>304/340</t>
  </si>
  <si>
    <t>187/200</t>
  </si>
  <si>
    <t>340/380</t>
  </si>
  <si>
    <t>380/426</t>
  </si>
  <si>
    <t>220</t>
  </si>
  <si>
    <t>426</t>
  </si>
  <si>
    <t>465</t>
  </si>
  <si>
    <t>400</t>
  </si>
  <si>
    <t>725</t>
  </si>
  <si>
    <t>10</t>
  </si>
  <si>
    <t>13</t>
  </si>
  <si>
    <t>33</t>
  </si>
  <si>
    <t>58</t>
  </si>
  <si>
    <t>73</t>
  </si>
  <si>
    <t>108</t>
  </si>
  <si>
    <t>190</t>
  </si>
  <si>
    <t>PI500 187G3R/200F3R (c DC дросселем)</t>
  </si>
  <si>
    <t>PI500 200G3R/220F3R (c DC дросселем)</t>
  </si>
  <si>
    <t>PI500 220G3R (c DC дросселем)</t>
  </si>
  <si>
    <t>PI500 250F3R (c DC дросселем)</t>
  </si>
  <si>
    <t>PI500 250G3R/280F3R (c DC дросселем)</t>
  </si>
  <si>
    <t>PI500 280G3R/315F3R (c DC дросселем)</t>
  </si>
  <si>
    <t>PI500 315G3R/355F3R (c DC дросселем)</t>
  </si>
  <si>
    <t>PI500 355G3R/400F3R (c DC дросселем)</t>
  </si>
  <si>
    <t>PI500 400G3R (c DC дросселем)</t>
  </si>
  <si>
    <t>280/300/198</t>
  </si>
  <si>
    <t>140/285/6</t>
  </si>
  <si>
    <t>330/350/198</t>
  </si>
  <si>
    <t>150/335/6</t>
  </si>
  <si>
    <t>380/400/223</t>
  </si>
  <si>
    <t>180/385/7</t>
  </si>
  <si>
    <t>500/520/283</t>
  </si>
  <si>
    <t>220/500/10</t>
  </si>
  <si>
    <t>550/575/328</t>
  </si>
  <si>
    <t>250/555/10</t>
  </si>
  <si>
    <t>695/720/368</t>
  </si>
  <si>
    <t>300/700/10</t>
  </si>
  <si>
    <t>790/820/368</t>
  </si>
  <si>
    <t>370/800/11</t>
  </si>
  <si>
    <t>940/980/388</t>
  </si>
  <si>
    <t>550/945/13</t>
  </si>
  <si>
    <t>2,2</t>
  </si>
  <si>
    <t>4</t>
  </si>
  <si>
    <t>5,5</t>
  </si>
  <si>
    <t>145/315/215</t>
  </si>
  <si>
    <t>210/360/255</t>
  </si>
  <si>
    <t>330/465/255</t>
  </si>
  <si>
    <t>490/562/295</t>
  </si>
  <si>
    <t>SL9-G13-d75</t>
  </si>
  <si>
    <t>0,75</t>
  </si>
  <si>
    <t>2,1</t>
  </si>
  <si>
    <t>SL9-G13-1d5</t>
  </si>
  <si>
    <t>1,5</t>
  </si>
  <si>
    <t>3,8</t>
  </si>
  <si>
    <t>SL9-G13-2d2</t>
  </si>
  <si>
    <t>5,1</t>
  </si>
  <si>
    <t>SL9-G13-004</t>
  </si>
  <si>
    <t>9</t>
  </si>
  <si>
    <t>SL9-G13-5d5</t>
  </si>
  <si>
    <t>SL9-G13-7d5</t>
  </si>
  <si>
    <t>7,5</t>
  </si>
  <si>
    <t>17</t>
  </si>
  <si>
    <t>SL9-G13-011</t>
  </si>
  <si>
    <t>11</t>
  </si>
  <si>
    <t>25</t>
  </si>
  <si>
    <t>220&gt;380</t>
  </si>
  <si>
    <t>PI500 0R7G3</t>
  </si>
  <si>
    <t>PI500 1R5G3</t>
  </si>
  <si>
    <t>PI500 2R2G3</t>
  </si>
  <si>
    <t>PI500 004G3</t>
  </si>
  <si>
    <t>PI500 5R5G3</t>
  </si>
  <si>
    <t>PI500 7R5G3</t>
  </si>
  <si>
    <t>насосная группа</t>
  </si>
  <si>
    <t>ООО "Силиум" Москва</t>
  </si>
  <si>
    <r>
      <t>тел: +7</t>
    </r>
    <r>
      <rPr>
        <sz val="9"/>
        <rFont val="Times New Roman"/>
        <family val="1"/>
        <charset val="204"/>
      </rPr>
      <t>(495)989-21-17</t>
    </r>
  </si>
  <si>
    <t>вотсап:8-925-530-01-02</t>
  </si>
  <si>
    <t>www.siliumtech.com</t>
  </si>
  <si>
    <t>доб 343</t>
  </si>
  <si>
    <t>моб: +7(901)7050913</t>
  </si>
  <si>
    <t>Горкунов Иван</t>
  </si>
  <si>
    <r>
      <t>2.1/</t>
    </r>
    <r>
      <rPr>
        <sz val="11"/>
        <color rgb="FFFF0000"/>
        <rFont val="Arial"/>
        <family val="2"/>
        <charset val="204"/>
      </rPr>
      <t>3.8</t>
    </r>
  </si>
  <si>
    <r>
      <t>0.75/</t>
    </r>
    <r>
      <rPr>
        <sz val="11"/>
        <color rgb="FFFF0000"/>
        <rFont val="Arial"/>
        <family val="2"/>
        <charset val="204"/>
      </rPr>
      <t>1.5</t>
    </r>
  </si>
  <si>
    <t>для насосов и вентиляторов</t>
  </si>
  <si>
    <t>преобразователи с силовой частью, построенной на базе отдельных транзисторов</t>
  </si>
  <si>
    <t>общепромышленного назначения</t>
  </si>
  <si>
    <t>почта</t>
  </si>
  <si>
    <t>i.gorkunov@siliumtech.com</t>
  </si>
  <si>
    <t>Цена рублей с НДС(18%)</t>
  </si>
  <si>
    <r>
      <t>преобразователи с силовой частью на</t>
    </r>
    <r>
      <rPr>
        <sz val="9"/>
        <color rgb="FFFF0000"/>
        <rFont val="Arial"/>
        <family val="2"/>
        <charset val="204"/>
      </rPr>
      <t xml:space="preserve"> базе интегрального силового модуля (моноблока</t>
    </r>
  </si>
  <si>
    <r>
      <t>тел: +7</t>
    </r>
    <r>
      <rPr>
        <sz val="11"/>
        <rFont val="Times New Roman"/>
        <family val="1"/>
        <charset val="204"/>
      </rPr>
      <t>(495)989-21-17</t>
    </r>
  </si>
  <si>
    <t>SL-GJ3-011</t>
  </si>
  <si>
    <t>SL-GJ3-015</t>
  </si>
  <si>
    <t>SL-GJ3-018</t>
  </si>
  <si>
    <t>SL-GJ3-022</t>
  </si>
  <si>
    <t>SL-GJ3-030</t>
  </si>
  <si>
    <t>SL-GJ3-037</t>
  </si>
  <si>
    <t>SL-GJ3-045</t>
  </si>
  <si>
    <t>SL-GJ3-055</t>
  </si>
  <si>
    <t>SL-GJ3-075</t>
  </si>
  <si>
    <t>SL-GJ3-090</t>
  </si>
  <si>
    <t>SL-GJ3-115</t>
  </si>
  <si>
    <t>SL-GJ3-132</t>
  </si>
  <si>
    <t>SL-GJ3-160</t>
  </si>
  <si>
    <t>SL-GJ3-185</t>
  </si>
  <si>
    <t>SL-GJ3-200</t>
  </si>
  <si>
    <t>SL-GJ3-250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</si>
</sst>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0"/>
      <color theme="0"/>
      <name val="Arial"/>
      <family val="2"/>
      <charset val="204"/>
    </font>
    <font>
      <sz val="14"/>
      <name val="Arial"/>
      <family val="2"/>
      <charset val="204"/>
    </font>
    <font>
      <b/>
      <sz val="9"/>
      <name val="Arial"/>
      <family val="2"/>
      <charset val="204"/>
    </font>
    <font>
      <sz val="10"/>
      <color rgb="FF000000"/>
      <name val="Courier New"/>
      <family val="3"/>
      <charset val="204"/>
    </font>
    <font>
      <sz val="10"/>
      <name val="Courier New"/>
      <family val="3"/>
      <charset val="204"/>
    </font>
    <font>
      <u/>
      <sz val="10"/>
      <color theme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</font>
    <font>
      <sz val="11"/>
      <color rgb="FFFF0000"/>
      <name val="Arial"/>
      <family val="2"/>
      <charset val="204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sz val="11"/>
      <color rgb="FF000000"/>
      <name val="Courier New"/>
      <family val="3"/>
      <charset val="204"/>
    </font>
    <font>
      <sz val="11"/>
      <name val="Times New Roman"/>
      <family val="1"/>
      <charset val="204"/>
    </font>
    <font>
      <sz val="11"/>
      <name val="Courier New"/>
      <family val="3"/>
      <charset val="204"/>
    </font>
    <font>
      <u/>
      <sz val="11"/>
      <color theme="10"/>
      <name val="Arial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0" fillId="0" borderId="0" applyNumberFormat="0" applyFill="0" applyBorder="0" applyAlignment="0" applyProtection="0"/>
  </cellStyleXfs>
  <cellXfs count="179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14" fontId="0" fillId="0" borderId="3" xfId="0" applyNumberFormat="1" applyBorder="1"/>
    <xf numFmtId="14" fontId="0" fillId="0" borderId="4" xfId="0" applyNumberFormat="1" applyBorder="1"/>
    <xf numFmtId="0" fontId="2" fillId="0" borderId="0" xfId="0" applyFont="1"/>
    <xf numFmtId="0" fontId="0" fillId="0" borderId="2" xfId="0" applyBorder="1"/>
    <xf numFmtId="0" fontId="2" fillId="0" borderId="0" xfId="2" applyAlignment="1">
      <alignment wrapText="1"/>
    </xf>
    <xf numFmtId="0" fontId="2" fillId="0" borderId="1" xfId="2" applyBorder="1" applyAlignment="1">
      <alignment wrapText="1"/>
    </xf>
    <xf numFmtId="0" fontId="2" fillId="14" borderId="1" xfId="2" applyFont="1" applyFill="1" applyBorder="1" applyAlignment="1">
      <alignment wrapText="1"/>
    </xf>
    <xf numFmtId="3" fontId="2" fillId="14" borderId="1" xfId="2" applyNumberFormat="1" applyFill="1" applyBorder="1" applyAlignment="1">
      <alignment wrapText="1"/>
    </xf>
    <xf numFmtId="0" fontId="2" fillId="15" borderId="1" xfId="2" applyFont="1" applyFill="1" applyBorder="1" applyAlignment="1">
      <alignment wrapText="1"/>
    </xf>
    <xf numFmtId="3" fontId="2" fillId="15" borderId="1" xfId="2" applyNumberFormat="1" applyFill="1" applyBorder="1" applyAlignment="1">
      <alignment wrapText="1"/>
    </xf>
    <xf numFmtId="0" fontId="2" fillId="14" borderId="1" xfId="2" applyFill="1" applyBorder="1" applyAlignment="1">
      <alignment wrapText="1"/>
    </xf>
    <xf numFmtId="0" fontId="2" fillId="15" borderId="1" xfId="2" applyFill="1" applyBorder="1" applyAlignment="1">
      <alignment wrapText="1"/>
    </xf>
    <xf numFmtId="3" fontId="2" fillId="0" borderId="0" xfId="2" applyNumberFormat="1" applyAlignment="1">
      <alignment wrapText="1"/>
    </xf>
    <xf numFmtId="0" fontId="5" fillId="16" borderId="1" xfId="2" applyFont="1" applyFill="1" applyBorder="1" applyAlignment="1">
      <alignment horizontal="center" wrapText="1"/>
    </xf>
    <xf numFmtId="0" fontId="5" fillId="16" borderId="1" xfId="2" applyFont="1" applyFill="1" applyBorder="1" applyAlignment="1">
      <alignment wrapText="1"/>
    </xf>
    <xf numFmtId="0" fontId="5" fillId="8" borderId="1" xfId="2" applyFont="1" applyFill="1" applyBorder="1" applyAlignment="1">
      <alignment horizontal="center" wrapText="1"/>
    </xf>
    <xf numFmtId="0" fontId="5" fillId="8" borderId="1" xfId="2" applyFont="1" applyFill="1" applyBorder="1" applyAlignment="1">
      <alignment wrapText="1"/>
    </xf>
    <xf numFmtId="9" fontId="2" fillId="10" borderId="1" xfId="2" applyNumberFormat="1" applyFill="1" applyBorder="1" applyAlignment="1">
      <alignment wrapText="1"/>
    </xf>
    <xf numFmtId="3" fontId="2" fillId="10" borderId="1" xfId="2" applyNumberFormat="1" applyFill="1" applyBorder="1" applyAlignment="1">
      <alignment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3" applyAlignment="1">
      <alignment vertical="center"/>
    </xf>
    <xf numFmtId="2" fontId="12" fillId="2" borderId="1" xfId="0" applyNumberFormat="1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3" fillId="0" borderId="0" xfId="0" applyFont="1"/>
    <xf numFmtId="0" fontId="14" fillId="2" borderId="1" xfId="0" applyFont="1" applyFill="1" applyBorder="1" applyAlignment="1">
      <alignment wrapText="1"/>
    </xf>
    <xf numFmtId="4" fontId="13" fillId="0" borderId="0" xfId="0" applyNumberFormat="1" applyFont="1"/>
    <xf numFmtId="0" fontId="13" fillId="17" borderId="1" xfId="0" applyFont="1" applyFill="1" applyBorder="1"/>
    <xf numFmtId="3" fontId="13" fillId="17" borderId="1" xfId="0" applyNumberFormat="1" applyFont="1" applyFill="1" applyBorder="1"/>
    <xf numFmtId="9" fontId="13" fillId="17" borderId="1" xfId="0" applyNumberFormat="1" applyFont="1" applyFill="1" applyBorder="1"/>
    <xf numFmtId="0" fontId="13" fillId="19" borderId="1" xfId="0" applyFont="1" applyFill="1" applyBorder="1"/>
    <xf numFmtId="3" fontId="13" fillId="19" borderId="1" xfId="0" applyNumberFormat="1" applyFont="1" applyFill="1" applyBorder="1"/>
    <xf numFmtId="9" fontId="13" fillId="19" borderId="1" xfId="0" applyNumberFormat="1" applyFont="1" applyFill="1" applyBorder="1"/>
    <xf numFmtId="1" fontId="12" fillId="2" borderId="1" xfId="0" applyNumberFormat="1" applyFont="1" applyFill="1" applyBorder="1" applyAlignment="1">
      <alignment wrapText="1"/>
    </xf>
    <xf numFmtId="0" fontId="12" fillId="6" borderId="1" xfId="0" applyFont="1" applyFill="1" applyBorder="1" applyAlignment="1">
      <alignment wrapText="1"/>
    </xf>
    <xf numFmtId="4" fontId="12" fillId="6" borderId="1" xfId="0" applyNumberFormat="1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3" fillId="0" borderId="0" xfId="0" applyFont="1" applyAlignment="1">
      <alignment wrapText="1"/>
    </xf>
    <xf numFmtId="1" fontId="13" fillId="19" borderId="1" xfId="0" applyNumberFormat="1" applyFont="1" applyFill="1" applyBorder="1"/>
    <xf numFmtId="9" fontId="13" fillId="10" borderId="1" xfId="0" applyNumberFormat="1" applyFont="1" applyFill="1" applyBorder="1"/>
    <xf numFmtId="1" fontId="15" fillId="2" borderId="1" xfId="0" applyNumberFormat="1" applyFont="1" applyFill="1" applyBorder="1" applyAlignment="1">
      <alignment wrapText="1"/>
    </xf>
    <xf numFmtId="2" fontId="15" fillId="2" borderId="1" xfId="0" applyNumberFormat="1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5" fillId="6" borderId="1" xfId="0" applyFont="1" applyFill="1" applyBorder="1" applyAlignment="1">
      <alignment wrapText="1"/>
    </xf>
    <xf numFmtId="4" fontId="15" fillId="6" borderId="1" xfId="0" applyNumberFormat="1" applyFont="1" applyFill="1" applyBorder="1" applyAlignment="1">
      <alignment wrapText="1"/>
    </xf>
    <xf numFmtId="0" fontId="6" fillId="0" borderId="0" xfId="0" applyFont="1" applyAlignment="1">
      <alignment wrapText="1"/>
    </xf>
    <xf numFmtId="0" fontId="16" fillId="3" borderId="1" xfId="0" applyFont="1" applyFill="1" applyBorder="1" applyAlignment="1">
      <alignment horizontal="center" wrapText="1"/>
    </xf>
    <xf numFmtId="1" fontId="6" fillId="3" borderId="1" xfId="0" applyNumberFormat="1" applyFont="1" applyFill="1" applyBorder="1"/>
    <xf numFmtId="2" fontId="6" fillId="3" borderId="1" xfId="0" applyNumberFormat="1" applyFont="1" applyFill="1" applyBorder="1"/>
    <xf numFmtId="3" fontId="6" fillId="3" borderId="1" xfId="0" applyNumberFormat="1" applyFont="1" applyFill="1" applyBorder="1"/>
    <xf numFmtId="9" fontId="6" fillId="3" borderId="1" xfId="0" applyNumberFormat="1" applyFont="1" applyFill="1" applyBorder="1"/>
    <xf numFmtId="9" fontId="6" fillId="10" borderId="1" xfId="0" applyNumberFormat="1" applyFont="1" applyFill="1" applyBorder="1"/>
    <xf numFmtId="3" fontId="6" fillId="10" borderId="1" xfId="0" applyNumberFormat="1" applyFont="1" applyFill="1" applyBorder="1"/>
    <xf numFmtId="0" fontId="6" fillId="0" borderId="0" xfId="0" applyFont="1"/>
    <xf numFmtId="0" fontId="16" fillId="12" borderId="1" xfId="0" applyFont="1" applyFill="1" applyBorder="1" applyAlignment="1">
      <alignment horizontal="center" wrapText="1"/>
    </xf>
    <xf numFmtId="1" fontId="6" fillId="12" borderId="1" xfId="0" applyNumberFormat="1" applyFont="1" applyFill="1" applyBorder="1"/>
    <xf numFmtId="2" fontId="6" fillId="12" borderId="1" xfId="0" applyNumberFormat="1" applyFont="1" applyFill="1" applyBorder="1"/>
    <xf numFmtId="3" fontId="6" fillId="12" borderId="1" xfId="0" applyNumberFormat="1" applyFont="1" applyFill="1" applyBorder="1"/>
    <xf numFmtId="9" fontId="6" fillId="12" borderId="1" xfId="0" applyNumberFormat="1" applyFont="1" applyFill="1" applyBorder="1"/>
    <xf numFmtId="0" fontId="6" fillId="0" borderId="3" xfId="0" applyFont="1" applyBorder="1" applyAlignment="1">
      <alignment horizontal="center"/>
    </xf>
    <xf numFmtId="0" fontId="6" fillId="0" borderId="0" xfId="0" applyFont="1" applyFill="1"/>
    <xf numFmtId="4" fontId="6" fillId="0" borderId="0" xfId="0" applyNumberFormat="1" applyFont="1" applyFill="1"/>
    <xf numFmtId="0" fontId="16" fillId="7" borderId="1" xfId="0" applyFont="1" applyFill="1" applyBorder="1" applyAlignment="1">
      <alignment horizontal="center" wrapText="1"/>
    </xf>
    <xf numFmtId="1" fontId="6" fillId="7" borderId="1" xfId="0" applyNumberFormat="1" applyFont="1" applyFill="1" applyBorder="1"/>
    <xf numFmtId="2" fontId="6" fillId="7" borderId="1" xfId="0" applyNumberFormat="1" applyFont="1" applyFill="1" applyBorder="1"/>
    <xf numFmtId="3" fontId="6" fillId="7" borderId="1" xfId="0" applyNumberFormat="1" applyFont="1" applyFill="1" applyBorder="1"/>
    <xf numFmtId="9" fontId="6" fillId="7" borderId="1" xfId="0" applyNumberFormat="1" applyFont="1" applyFill="1" applyBorder="1"/>
    <xf numFmtId="0" fontId="16" fillId="8" borderId="1" xfId="0" applyFont="1" applyFill="1" applyBorder="1" applyAlignment="1">
      <alignment horizontal="center" wrapText="1"/>
    </xf>
    <xf numFmtId="1" fontId="6" fillId="8" borderId="1" xfId="0" applyNumberFormat="1" applyFont="1" applyFill="1" applyBorder="1"/>
    <xf numFmtId="2" fontId="6" fillId="8" borderId="1" xfId="0" applyNumberFormat="1" applyFont="1" applyFill="1" applyBorder="1"/>
    <xf numFmtId="3" fontId="6" fillId="8" borderId="1" xfId="0" applyNumberFormat="1" applyFont="1" applyFill="1" applyBorder="1"/>
    <xf numFmtId="9" fontId="6" fillId="8" borderId="1" xfId="0" applyNumberFormat="1" applyFont="1" applyFill="1" applyBorder="1"/>
    <xf numFmtId="0" fontId="16" fillId="9" borderId="1" xfId="0" applyFont="1" applyFill="1" applyBorder="1" applyAlignment="1">
      <alignment horizontal="center" wrapText="1"/>
    </xf>
    <xf numFmtId="0" fontId="17" fillId="9" borderId="1" xfId="0" applyFont="1" applyFill="1" applyBorder="1" applyAlignment="1">
      <alignment wrapText="1"/>
    </xf>
    <xf numFmtId="1" fontId="6" fillId="9" borderId="1" xfId="0" applyNumberFormat="1" applyFont="1" applyFill="1" applyBorder="1"/>
    <xf numFmtId="2" fontId="6" fillId="9" borderId="1" xfId="0" applyNumberFormat="1" applyFont="1" applyFill="1" applyBorder="1"/>
    <xf numFmtId="3" fontId="6" fillId="9" borderId="1" xfId="0" applyNumberFormat="1" applyFont="1" applyFill="1" applyBorder="1"/>
    <xf numFmtId="9" fontId="6" fillId="9" borderId="1" xfId="0" applyNumberFormat="1" applyFont="1" applyFill="1" applyBorder="1"/>
    <xf numFmtId="0" fontId="6" fillId="0" borderId="3" xfId="0" applyFont="1" applyBorder="1" applyAlignment="1"/>
    <xf numFmtId="0" fontId="16" fillId="5" borderId="1" xfId="0" applyFont="1" applyFill="1" applyBorder="1" applyAlignment="1">
      <alignment horizontal="center" wrapText="1"/>
    </xf>
    <xf numFmtId="1" fontId="6" fillId="5" borderId="1" xfId="0" applyNumberFormat="1" applyFont="1" applyFill="1" applyBorder="1"/>
    <xf numFmtId="2" fontId="6" fillId="5" borderId="1" xfId="0" applyNumberFormat="1" applyFont="1" applyFill="1" applyBorder="1"/>
    <xf numFmtId="3" fontId="6" fillId="5" borderId="1" xfId="0" applyNumberFormat="1" applyFont="1" applyFill="1" applyBorder="1"/>
    <xf numFmtId="9" fontId="6" fillId="5" borderId="1" xfId="0" applyNumberFormat="1" applyFont="1" applyFill="1" applyBorder="1"/>
    <xf numFmtId="2" fontId="6" fillId="0" borderId="0" xfId="0" applyNumberFormat="1" applyFont="1"/>
    <xf numFmtId="4" fontId="6" fillId="0" borderId="0" xfId="0" applyNumberFormat="1" applyFont="1"/>
    <xf numFmtId="1" fontId="6" fillId="19" borderId="1" xfId="0" applyNumberFormat="1" applyFont="1" applyFill="1" applyBorder="1" applyAlignment="1">
      <alignment wrapText="1"/>
    </xf>
    <xf numFmtId="49" fontId="6" fillId="19" borderId="1" xfId="0" applyNumberFormat="1" applyFont="1" applyFill="1" applyBorder="1" applyAlignment="1">
      <alignment horizontal="right" wrapText="1"/>
    </xf>
    <xf numFmtId="1" fontId="6" fillId="19" borderId="1" xfId="0" applyNumberFormat="1" applyFont="1" applyFill="1" applyBorder="1"/>
    <xf numFmtId="2" fontId="6" fillId="19" borderId="1" xfId="0" applyNumberFormat="1" applyFont="1" applyFill="1" applyBorder="1"/>
    <xf numFmtId="9" fontId="6" fillId="19" borderId="1" xfId="0" applyNumberFormat="1" applyFont="1" applyFill="1" applyBorder="1"/>
    <xf numFmtId="49" fontId="6" fillId="5" borderId="1" xfId="0" applyNumberFormat="1" applyFont="1" applyFill="1" applyBorder="1" applyAlignment="1">
      <alignment horizontal="right"/>
    </xf>
    <xf numFmtId="0" fontId="16" fillId="18" borderId="1" xfId="0" applyFont="1" applyFill="1" applyBorder="1" applyAlignment="1">
      <alignment horizontal="center" wrapText="1"/>
    </xf>
    <xf numFmtId="1" fontId="6" fillId="18" borderId="1" xfId="0" applyNumberFormat="1" applyFont="1" applyFill="1" applyBorder="1"/>
    <xf numFmtId="49" fontId="6" fillId="18" borderId="1" xfId="0" applyNumberFormat="1" applyFont="1" applyFill="1" applyBorder="1" applyAlignment="1">
      <alignment horizontal="right"/>
    </xf>
    <xf numFmtId="2" fontId="6" fillId="18" borderId="1" xfId="0" applyNumberFormat="1" applyFont="1" applyFill="1" applyBorder="1"/>
    <xf numFmtId="9" fontId="6" fillId="18" borderId="1" xfId="0" applyNumberFormat="1" applyFont="1" applyFill="1" applyBorder="1"/>
    <xf numFmtId="0" fontId="16" fillId="4" borderId="1" xfId="0" applyFont="1" applyFill="1" applyBorder="1" applyAlignment="1">
      <alignment horizontal="center" wrapText="1"/>
    </xf>
    <xf numFmtId="1" fontId="6" fillId="4" borderId="1" xfId="0" applyNumberFormat="1" applyFont="1" applyFill="1" applyBorder="1"/>
    <xf numFmtId="49" fontId="6" fillId="4" borderId="1" xfId="0" applyNumberFormat="1" applyFont="1" applyFill="1" applyBorder="1" applyAlignment="1">
      <alignment horizontal="right"/>
    </xf>
    <xf numFmtId="2" fontId="6" fillId="4" borderId="1" xfId="0" applyNumberFormat="1" applyFont="1" applyFill="1" applyBorder="1"/>
    <xf numFmtId="9" fontId="6" fillId="4" borderId="1" xfId="0" applyNumberFormat="1" applyFont="1" applyFill="1" applyBorder="1"/>
    <xf numFmtId="49" fontId="6" fillId="3" borderId="1" xfId="0" applyNumberFormat="1" applyFont="1" applyFill="1" applyBorder="1" applyAlignment="1">
      <alignment horizontal="right"/>
    </xf>
    <xf numFmtId="1" fontId="6" fillId="3" borderId="1" xfId="0" applyNumberFormat="1" applyFont="1" applyFill="1" applyBorder="1" applyAlignment="1">
      <alignment horizontal="right"/>
    </xf>
    <xf numFmtId="1" fontId="6" fillId="4" borderId="1" xfId="0" applyNumberFormat="1" applyFont="1" applyFill="1" applyBorder="1" applyAlignment="1">
      <alignment horizontal="right"/>
    </xf>
    <xf numFmtId="2" fontId="14" fillId="2" borderId="10" xfId="0" applyNumberFormat="1" applyFont="1" applyFill="1" applyBorder="1" applyAlignment="1">
      <alignment wrapText="1"/>
    </xf>
    <xf numFmtId="0" fontId="14" fillId="2" borderId="10" xfId="0" applyFont="1" applyFill="1" applyBorder="1" applyAlignment="1">
      <alignment wrapText="1"/>
    </xf>
    <xf numFmtId="2" fontId="14" fillId="2" borderId="11" xfId="0" applyNumberFormat="1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/>
    <xf numFmtId="1" fontId="13" fillId="0" borderId="1" xfId="0" applyNumberFormat="1" applyFont="1" applyBorder="1"/>
    <xf numFmtId="1" fontId="13" fillId="0" borderId="1" xfId="0" applyNumberFormat="1" applyFont="1" applyBorder="1" applyAlignment="1">
      <alignment horizontal="center" wrapText="1"/>
    </xf>
    <xf numFmtId="3" fontId="13" fillId="0" borderId="1" xfId="0" applyNumberFormat="1" applyFont="1" applyBorder="1"/>
    <xf numFmtId="9" fontId="13" fillId="0" borderId="1" xfId="0" applyNumberFormat="1" applyFont="1" applyBorder="1"/>
    <xf numFmtId="3" fontId="13" fillId="0" borderId="0" xfId="0" applyNumberFormat="1" applyFont="1"/>
    <xf numFmtId="0" fontId="13" fillId="17" borderId="1" xfId="0" applyFont="1" applyFill="1" applyBorder="1" applyAlignment="1">
      <alignment horizontal="center" wrapText="1"/>
    </xf>
    <xf numFmtId="1" fontId="13" fillId="17" borderId="1" xfId="0" applyNumberFormat="1" applyFont="1" applyFill="1" applyBorder="1"/>
    <xf numFmtId="1" fontId="13" fillId="17" borderId="1" xfId="0" applyNumberFormat="1" applyFont="1" applyFill="1" applyBorder="1" applyAlignment="1">
      <alignment horizontal="center" wrapText="1"/>
    </xf>
    <xf numFmtId="0" fontId="13" fillId="19" borderId="1" xfId="0" applyFont="1" applyFill="1" applyBorder="1" applyAlignment="1">
      <alignment horizontal="center" wrapText="1"/>
    </xf>
    <xf numFmtId="2" fontId="13" fillId="19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14" fillId="2" borderId="2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3" fillId="17" borderId="1" xfId="0" applyFont="1" applyFill="1" applyBorder="1" applyAlignment="1">
      <alignment horizontal="left" wrapText="1"/>
    </xf>
    <xf numFmtId="0" fontId="13" fillId="19" borderId="1" xfId="0" applyFont="1" applyFill="1" applyBorder="1" applyAlignment="1">
      <alignment horizontal="left" wrapText="1"/>
    </xf>
    <xf numFmtId="0" fontId="13" fillId="0" borderId="0" xfId="0" applyFont="1" applyAlignment="1">
      <alignment horizontal="left"/>
    </xf>
    <xf numFmtId="0" fontId="6" fillId="11" borderId="8" xfId="0" applyFont="1" applyFill="1" applyBorder="1"/>
    <xf numFmtId="3" fontId="6" fillId="11" borderId="8" xfId="0" applyNumberFormat="1" applyFont="1" applyFill="1" applyBorder="1"/>
    <xf numFmtId="9" fontId="6" fillId="11" borderId="8" xfId="0" applyNumberFormat="1" applyFont="1" applyFill="1" applyBorder="1"/>
    <xf numFmtId="0" fontId="6" fillId="19" borderId="1" xfId="0" applyFont="1" applyFill="1" applyBorder="1"/>
    <xf numFmtId="3" fontId="6" fillId="19" borderId="1" xfId="0" applyNumberFormat="1" applyFont="1" applyFill="1" applyBorder="1"/>
    <xf numFmtId="0" fontId="6" fillId="14" borderId="8" xfId="0" applyFont="1" applyFill="1" applyBorder="1"/>
    <xf numFmtId="3" fontId="6" fillId="14" borderId="8" xfId="0" applyNumberFormat="1" applyFont="1" applyFill="1" applyBorder="1"/>
    <xf numFmtId="9" fontId="6" fillId="14" borderId="8" xfId="0" applyNumberFormat="1" applyFont="1" applyFill="1" applyBorder="1"/>
    <xf numFmtId="2" fontId="12" fillId="2" borderId="10" xfId="0" applyNumberFormat="1" applyFont="1" applyFill="1" applyBorder="1" applyAlignment="1">
      <alignment wrapText="1"/>
    </xf>
    <xf numFmtId="2" fontId="12" fillId="2" borderId="9" xfId="0" applyNumberFormat="1" applyFont="1" applyFill="1" applyBorder="1" applyAlignment="1">
      <alignment wrapText="1"/>
    </xf>
    <xf numFmtId="0" fontId="11" fillId="14" borderId="8" xfId="0" applyFont="1" applyFill="1" applyBorder="1"/>
    <xf numFmtId="0" fontId="11" fillId="11" borderId="8" xfId="0" applyFont="1" applyFill="1" applyBorder="1"/>
    <xf numFmtId="0" fontId="11" fillId="19" borderId="1" xfId="0" applyFont="1" applyFill="1" applyBorder="1"/>
    <xf numFmtId="0" fontId="11" fillId="0" borderId="0" xfId="0" applyFont="1"/>
    <xf numFmtId="2" fontId="1" fillId="2" borderId="10" xfId="0" applyNumberFormat="1" applyFont="1" applyFill="1" applyBorder="1" applyAlignment="1">
      <alignment wrapText="1"/>
    </xf>
    <xf numFmtId="0" fontId="2" fillId="14" borderId="8" xfId="0" applyFont="1" applyFill="1" applyBorder="1"/>
    <xf numFmtId="0" fontId="2" fillId="11" borderId="8" xfId="0" applyFont="1" applyFill="1" applyBorder="1"/>
    <xf numFmtId="0" fontId="2" fillId="19" borderId="1" xfId="0" applyFont="1" applyFill="1" applyBorder="1"/>
    <xf numFmtId="49" fontId="11" fillId="14" borderId="8" xfId="0" applyNumberFormat="1" applyFont="1" applyFill="1" applyBorder="1"/>
    <xf numFmtId="49" fontId="11" fillId="11" borderId="8" xfId="0" applyNumberFormat="1" applyFont="1" applyFill="1" applyBorder="1"/>
    <xf numFmtId="49" fontId="11" fillId="19" borderId="1" xfId="0" applyNumberFormat="1" applyFont="1" applyFill="1" applyBorder="1"/>
    <xf numFmtId="2" fontId="12" fillId="2" borderId="10" xfId="0" applyNumberFormat="1" applyFont="1" applyFill="1" applyBorder="1" applyAlignment="1">
      <alignment horizontal="left" wrapText="1"/>
    </xf>
    <xf numFmtId="0" fontId="11" fillId="14" borderId="8" xfId="0" applyFont="1" applyFill="1" applyBorder="1" applyAlignment="1">
      <alignment horizontal="left"/>
    </xf>
    <xf numFmtId="0" fontId="11" fillId="11" borderId="8" xfId="0" applyFont="1" applyFill="1" applyBorder="1" applyAlignment="1">
      <alignment horizontal="left"/>
    </xf>
    <xf numFmtId="0" fontId="11" fillId="19" borderId="1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3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3" applyFont="1" applyAlignment="1">
      <alignment vertical="center"/>
    </xf>
    <xf numFmtId="0" fontId="24" fillId="0" borderId="0" xfId="3" applyFont="1"/>
    <xf numFmtId="3" fontId="13" fillId="0" borderId="10" xfId="0" applyNumberFormat="1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 textRotation="90" wrapText="1"/>
    </xf>
    <xf numFmtId="0" fontId="19" fillId="20" borderId="0" xfId="0" applyFont="1" applyFill="1" applyAlignment="1">
      <alignment horizontal="center" textRotation="90" wrapText="1"/>
    </xf>
    <xf numFmtId="0" fontId="19" fillId="14" borderId="0" xfId="0" applyFont="1" applyFill="1" applyAlignment="1">
      <alignment horizontal="center" textRotation="90" wrapText="1"/>
    </xf>
    <xf numFmtId="0" fontId="2" fillId="21" borderId="0" xfId="0" applyFont="1" applyFill="1" applyAlignment="1">
      <alignment horizontal="center" vertical="center" textRotation="90" wrapText="1"/>
    </xf>
    <xf numFmtId="0" fontId="5" fillId="13" borderId="1" xfId="2" applyFont="1" applyFill="1" applyBorder="1" applyAlignment="1">
      <alignment horizontal="center" wrapText="1"/>
    </xf>
    <xf numFmtId="0" fontId="5" fillId="16" borderId="5" xfId="2" applyFont="1" applyFill="1" applyBorder="1" applyAlignment="1">
      <alignment horizontal="center" wrapText="1"/>
    </xf>
    <xf numFmtId="0" fontId="5" fillId="16" borderId="6" xfId="2" applyFont="1" applyFill="1" applyBorder="1" applyAlignment="1">
      <alignment horizontal="center" wrapText="1"/>
    </xf>
    <xf numFmtId="0" fontId="5" fillId="16" borderId="7" xfId="2" applyFont="1" applyFill="1" applyBorder="1" applyAlignment="1">
      <alignment horizontal="center" wrapText="1"/>
    </xf>
    <xf numFmtId="0" fontId="5" fillId="8" borderId="3" xfId="2" applyFont="1" applyFill="1" applyBorder="1" applyAlignment="1">
      <alignment horizontal="center" wrapText="1"/>
    </xf>
    <xf numFmtId="0" fontId="5" fillId="8" borderId="0" xfId="2" applyFont="1" applyFill="1" applyBorder="1" applyAlignment="1">
      <alignment horizontal="center" wrapText="1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180975</xdr:colOff>
      <xdr:row>1</xdr:row>
      <xdr:rowOff>38100</xdr:rowOff>
    </xdr:from>
    <xdr:to>
      <xdr:col>15</xdr:col>
      <xdr:colOff>428624</xdr:colOff>
      <xdr:row>4</xdr:row>
      <xdr:rowOff>102054</xdr:rowOff>
    </xdr:to>
    <xdr:pic>
      <xdr:nvPicPr>
        <xdr:cNvPr id="3650" name="image" descr="&amp;Ucy;&amp;scy;&amp;tcy;&amp;rcy;&amp;ocy;&amp;jcy;&amp;scy;&amp;tcy;&amp;vcy;&amp;ocy; &amp;pcy;&amp;lcy;&amp;acy;&amp;vcy;&amp;ncy;&amp;ocy;&amp;gcy;&amp;ocy; &amp;pcy;&amp;ucy;&amp;scy;&amp;kcy;&amp;acy; EM-GJ3-0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630" t="20772" r="27026" b="17374"/>
        <a:stretch>
          <a:fillRect/>
        </a:stretch>
      </xdr:blipFill>
      <xdr:spPr bwMode="auto">
        <a:xfrm>
          <a:off x="12239625" y="847725"/>
          <a:ext cx="85725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57150</xdr:colOff>
      <xdr:row>10</xdr:row>
      <xdr:rowOff>104775</xdr:rowOff>
    </xdr:from>
    <xdr:to>
      <xdr:col>15</xdr:col>
      <xdr:colOff>733424</xdr:colOff>
      <xdr:row>14</xdr:row>
      <xdr:rowOff>2721</xdr:rowOff>
    </xdr:to>
    <xdr:pic>
      <xdr:nvPicPr>
        <xdr:cNvPr id="3651" name="Picture 15" descr="&amp;Ucy;&amp;scy;&amp;tcy;&amp;rcy;&amp;ocy;&amp;jcy;&amp;scy;&amp;tcy;&amp;vcy;&amp;ocy; &amp;pcy;&amp;lcy;&amp;acy;&amp;vcy;&amp;ncy;&amp;ocy;&amp;gcy;&amp;ocy; &amp;pcy;&amp;ucy;&amp;scy;&amp;kcy;&amp;acy; EM-GJ3-13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61" t="14372" r="18913" b="20398"/>
        <a:stretch>
          <a:fillRect/>
        </a:stretch>
      </xdr:blipFill>
      <xdr:spPr bwMode="auto">
        <a:xfrm>
          <a:off x="12115800" y="2371725"/>
          <a:ext cx="128587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257175</xdr:colOff>
      <xdr:row>1</xdr:row>
      <xdr:rowOff>9525</xdr:rowOff>
    </xdr:from>
    <xdr:to>
      <xdr:col>15</xdr:col>
      <xdr:colOff>1181100</xdr:colOff>
      <xdr:row>5</xdr:row>
      <xdr:rowOff>47625</xdr:rowOff>
    </xdr:to>
    <xdr:pic>
      <xdr:nvPicPr>
        <xdr:cNvPr id="11776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1825" y="523875"/>
          <a:ext cx="9239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285750</xdr:colOff>
      <xdr:row>5</xdr:row>
      <xdr:rowOff>9525</xdr:rowOff>
    </xdr:from>
    <xdr:to>
      <xdr:col>15</xdr:col>
      <xdr:colOff>1200150</xdr:colOff>
      <xdr:row>8</xdr:row>
      <xdr:rowOff>133350</xdr:rowOff>
    </xdr:to>
    <xdr:pic>
      <xdr:nvPicPr>
        <xdr:cNvPr id="117761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0" y="1171575"/>
          <a:ext cx="914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276225</xdr:colOff>
      <xdr:row>12</xdr:row>
      <xdr:rowOff>133350</xdr:rowOff>
    </xdr:from>
    <xdr:to>
      <xdr:col>15</xdr:col>
      <xdr:colOff>1200150</xdr:colOff>
      <xdr:row>17</xdr:row>
      <xdr:rowOff>9525</xdr:rowOff>
    </xdr:to>
    <xdr:pic>
      <xdr:nvPicPr>
        <xdr:cNvPr id="117762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0875" y="2428875"/>
          <a:ext cx="9239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295275</xdr:colOff>
      <xdr:row>18</xdr:row>
      <xdr:rowOff>95250</xdr:rowOff>
    </xdr:from>
    <xdr:to>
      <xdr:col>15</xdr:col>
      <xdr:colOff>1219200</xdr:colOff>
      <xdr:row>22</xdr:row>
      <xdr:rowOff>133350</xdr:rowOff>
    </xdr:to>
    <xdr:pic>
      <xdr:nvPicPr>
        <xdr:cNvPr id="11776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9925" y="3362325"/>
          <a:ext cx="9239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342900</xdr:colOff>
      <xdr:row>26</xdr:row>
      <xdr:rowOff>0</xdr:rowOff>
    </xdr:from>
    <xdr:to>
      <xdr:col>15</xdr:col>
      <xdr:colOff>1133475</xdr:colOff>
      <xdr:row>32</xdr:row>
      <xdr:rowOff>47625</xdr:rowOff>
    </xdr:to>
    <xdr:pic>
      <xdr:nvPicPr>
        <xdr:cNvPr id="117764" name="Picture 23" descr="PI9200-9L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7550" y="4619625"/>
          <a:ext cx="7905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276225</xdr:colOff>
      <xdr:row>48</xdr:row>
      <xdr:rowOff>19050</xdr:rowOff>
    </xdr:from>
    <xdr:to>
      <xdr:col>15</xdr:col>
      <xdr:colOff>1066800</xdr:colOff>
      <xdr:row>55</xdr:row>
      <xdr:rowOff>76200</xdr:rowOff>
    </xdr:to>
    <xdr:pic>
      <xdr:nvPicPr>
        <xdr:cNvPr id="117765" name="Picture 24" descr="PI9200-9L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0875" y="8515350"/>
          <a:ext cx="79057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209550</xdr:colOff>
      <xdr:row>37</xdr:row>
      <xdr:rowOff>133350</xdr:rowOff>
    </xdr:from>
    <xdr:to>
      <xdr:col>15</xdr:col>
      <xdr:colOff>1247775</xdr:colOff>
      <xdr:row>46</xdr:row>
      <xdr:rowOff>95250</xdr:rowOff>
    </xdr:to>
    <xdr:pic>
      <xdr:nvPicPr>
        <xdr:cNvPr id="11776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54200" y="6848475"/>
          <a:ext cx="103822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247650</xdr:colOff>
      <xdr:row>61</xdr:row>
      <xdr:rowOff>57150</xdr:rowOff>
    </xdr:from>
    <xdr:to>
      <xdr:col>15</xdr:col>
      <xdr:colOff>1304925</xdr:colOff>
      <xdr:row>70</xdr:row>
      <xdr:rowOff>38100</xdr:rowOff>
    </xdr:to>
    <xdr:pic>
      <xdr:nvPicPr>
        <xdr:cNvPr id="11776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92300" y="10658475"/>
          <a:ext cx="10572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1" refreshOnLoad="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.gorkunov@siliumtech.com" TargetMode="External"/><Relationship Id="rId1" Type="http://schemas.openxmlformats.org/officeDocument/2006/relationships/hyperlink" Target="http://www.siliumtech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.gorkunov@siliumtech.com" TargetMode="External"/><Relationship Id="rId1" Type="http://schemas.openxmlformats.org/officeDocument/2006/relationships/hyperlink" Target="http://www.siliumtech.com/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.gorkunov@siliumtech.com" TargetMode="External"/><Relationship Id="rId1" Type="http://schemas.openxmlformats.org/officeDocument/2006/relationships/hyperlink" Target="http://www.siliumtech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i.gorkunov@siliumtech.com" TargetMode="External"/><Relationship Id="rId1" Type="http://schemas.openxmlformats.org/officeDocument/2006/relationships/hyperlink" Target="http://www.siliumtech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i.gorkunov@siliumtech.com" TargetMode="External"/><Relationship Id="rId1" Type="http://schemas.openxmlformats.org/officeDocument/2006/relationships/hyperlink" Target="http://www.siliumtech.com/" TargetMode="External"/><Relationship Id="rId4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i.gorkunov@siliumtech.com" TargetMode="External"/><Relationship Id="rId1" Type="http://schemas.openxmlformats.org/officeDocument/2006/relationships/hyperlink" Target="http://www.siliumtech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7"/>
  <sheetViews>
    <sheetView tabSelected="1" workbookViewId="0">
      <selection activeCell="D7" sqref="A1:D7"/>
    </sheetView>
  </sheetViews>
  <sheetFormatPr defaultRowHeight="12.75" x14ac:dyDescent="0.2"/>
  <sheetData>
    <row r="1" spans="1:4" ht="13.5" x14ac:dyDescent="0.2">
      <c r="A1" s="23" t="s">
        <v>389</v>
      </c>
    </row>
    <row r="2" spans="1:4" ht="13.5" x14ac:dyDescent="0.2">
      <c r="A2" s="23" t="s">
        <v>390</v>
      </c>
      <c r="D2" s="6" t="s">
        <v>393</v>
      </c>
    </row>
    <row r="3" spans="1:4" ht="13.5" x14ac:dyDescent="0.2">
      <c r="A3" s="24" t="s">
        <v>394</v>
      </c>
    </row>
    <row r="4" spans="1:4" ht="13.5" x14ac:dyDescent="0.2">
      <c r="A4" s="23" t="s">
        <v>391</v>
      </c>
    </row>
    <row r="5" spans="1:4" x14ac:dyDescent="0.2">
      <c r="A5" s="25" t="s">
        <v>392</v>
      </c>
    </row>
    <row r="6" spans="1:4" x14ac:dyDescent="0.2">
      <c r="A6" s="6" t="s">
        <v>401</v>
      </c>
      <c r="B6" s="157" t="s">
        <v>402</v>
      </c>
    </row>
    <row r="7" spans="1:4" x14ac:dyDescent="0.2">
      <c r="A7" s="6" t="s">
        <v>395</v>
      </c>
    </row>
  </sheetData>
  <hyperlinks>
    <hyperlink ref="A5" r:id="rId1" display="http://www.siliumtech.com/"/>
    <hyperlink ref="B6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0"/>
  <sheetViews>
    <sheetView zoomScale="70" zoomScaleNormal="70" workbookViewId="0">
      <selection activeCell="S11" sqref="S11"/>
    </sheetView>
  </sheetViews>
  <sheetFormatPr defaultRowHeight="15" x14ac:dyDescent="0.2"/>
  <cols>
    <col min="1" max="1" width="14.85546875" style="28" customWidth="1"/>
    <col min="2" max="2" width="9" style="28" customWidth="1"/>
    <col min="3" max="3" width="10.42578125" style="28" customWidth="1"/>
    <col min="4" max="4" width="9.140625" style="28"/>
    <col min="5" max="5" width="11.28515625" style="28" customWidth="1"/>
    <col min="6" max="6" width="17" style="130" customWidth="1"/>
    <col min="7" max="7" width="15.85546875" style="28" customWidth="1"/>
    <col min="8" max="8" width="8.42578125" style="28" customWidth="1"/>
    <col min="9" max="9" width="14.140625" style="28" customWidth="1"/>
    <col min="10" max="10" width="8" style="28" customWidth="1"/>
    <col min="11" max="11" width="7.28515625" style="28" customWidth="1"/>
    <col min="12" max="12" width="6.5703125" style="28" customWidth="1"/>
    <col min="13" max="13" width="8.140625" style="28" customWidth="1"/>
    <col min="14" max="14" width="11.85546875" style="28" customWidth="1"/>
    <col min="15" max="15" width="9.140625" style="28"/>
    <col min="16" max="16" width="11.42578125" style="28" customWidth="1"/>
    <col min="17" max="16384" width="9.140625" style="28"/>
  </cols>
  <sheetData>
    <row r="1" spans="1:17" s="41" customFormat="1" ht="116.25" thickBot="1" x14ac:dyDescent="0.3">
      <c r="A1" s="112" t="s">
        <v>28</v>
      </c>
      <c r="B1" s="112" t="s">
        <v>0</v>
      </c>
      <c r="C1" s="112" t="s">
        <v>1</v>
      </c>
      <c r="D1" s="112" t="s">
        <v>2</v>
      </c>
      <c r="E1" s="112" t="s">
        <v>3</v>
      </c>
      <c r="F1" s="126" t="s">
        <v>4</v>
      </c>
      <c r="G1" s="112" t="s">
        <v>5</v>
      </c>
      <c r="H1" s="29" t="s">
        <v>127</v>
      </c>
      <c r="I1" s="29" t="str">
        <f>CONCATENATE("Цена розн., руб на ",TEXT(Курс!A3,"ДД.ММ.ГГГГ"))</f>
        <v>Цена розн., руб на 31.01.2019</v>
      </c>
      <c r="J1" s="29" t="s">
        <v>128</v>
      </c>
      <c r="K1" s="125" t="s">
        <v>181</v>
      </c>
      <c r="L1" s="1" t="s">
        <v>116</v>
      </c>
      <c r="M1" s="29" t="s">
        <v>135</v>
      </c>
      <c r="N1" s="29" t="s">
        <v>403</v>
      </c>
    </row>
    <row r="2" spans="1:17" ht="15.75" thickBot="1" x14ac:dyDescent="0.25">
      <c r="A2" s="113" t="s">
        <v>6</v>
      </c>
      <c r="B2" s="114">
        <v>380</v>
      </c>
      <c r="C2" s="115">
        <v>15</v>
      </c>
      <c r="D2" s="113">
        <v>30</v>
      </c>
      <c r="E2" s="116">
        <v>5</v>
      </c>
      <c r="F2" s="127" t="s">
        <v>118</v>
      </c>
      <c r="G2" s="114" t="s">
        <v>119</v>
      </c>
      <c r="H2" s="164">
        <v>253</v>
      </c>
      <c r="I2" s="117">
        <f>ROUND(H2*Курс!$B$3,0)</f>
        <v>16723</v>
      </c>
      <c r="J2" s="118">
        <v>0.1</v>
      </c>
      <c r="K2" s="118">
        <v>0.15</v>
      </c>
      <c r="L2" s="118">
        <v>0.2</v>
      </c>
      <c r="M2" s="43">
        <v>0</v>
      </c>
      <c r="N2" s="117">
        <f>ROUND((1-M2)*I2,0)</f>
        <v>16723</v>
      </c>
      <c r="O2" s="165"/>
      <c r="P2" s="166"/>
      <c r="Q2" s="119"/>
    </row>
    <row r="3" spans="1:17" ht="15.75" thickBot="1" x14ac:dyDescent="0.25">
      <c r="A3" s="113" t="s">
        <v>7</v>
      </c>
      <c r="B3" s="114">
        <v>380</v>
      </c>
      <c r="C3" s="115">
        <v>18</v>
      </c>
      <c r="D3" s="113">
        <v>37</v>
      </c>
      <c r="E3" s="116">
        <v>5</v>
      </c>
      <c r="F3" s="127" t="s">
        <v>118</v>
      </c>
      <c r="G3" s="114" t="s">
        <v>119</v>
      </c>
      <c r="H3" s="164">
        <v>267</v>
      </c>
      <c r="I3" s="117">
        <f>ROUND(H3*Курс!$B$3,0)</f>
        <v>17648</v>
      </c>
      <c r="J3" s="118">
        <v>0.1</v>
      </c>
      <c r="K3" s="118">
        <v>0.15</v>
      </c>
      <c r="L3" s="118">
        <v>0.2</v>
      </c>
      <c r="M3" s="43">
        <v>0</v>
      </c>
      <c r="N3" s="117">
        <f t="shared" ref="N3:N23" si="0">ROUND((1-M3)*I3,0)</f>
        <v>17648</v>
      </c>
      <c r="O3" s="165"/>
      <c r="P3" s="166"/>
    </row>
    <row r="4" spans="1:17" ht="15.75" thickBot="1" x14ac:dyDescent="0.25">
      <c r="A4" s="113" t="s">
        <v>8</v>
      </c>
      <c r="B4" s="114">
        <v>380</v>
      </c>
      <c r="C4" s="115">
        <v>22</v>
      </c>
      <c r="D4" s="113">
        <v>43</v>
      </c>
      <c r="E4" s="116">
        <v>5</v>
      </c>
      <c r="F4" s="127" t="s">
        <v>118</v>
      </c>
      <c r="G4" s="114" t="s">
        <v>119</v>
      </c>
      <c r="H4" s="164">
        <v>273</v>
      </c>
      <c r="I4" s="117">
        <f>ROUND(H4*Курс!$B$3,0)</f>
        <v>18045</v>
      </c>
      <c r="J4" s="118">
        <v>0.1</v>
      </c>
      <c r="K4" s="118">
        <v>0.15</v>
      </c>
      <c r="L4" s="118">
        <v>0.2</v>
      </c>
      <c r="M4" s="43">
        <v>0</v>
      </c>
      <c r="N4" s="117">
        <f t="shared" si="0"/>
        <v>18045</v>
      </c>
      <c r="O4" s="165"/>
      <c r="P4" s="166"/>
    </row>
    <row r="5" spans="1:17" ht="15.75" thickBot="1" x14ac:dyDescent="0.25">
      <c r="A5" s="113" t="s">
        <v>9</v>
      </c>
      <c r="B5" s="114">
        <v>380</v>
      </c>
      <c r="C5" s="115">
        <v>30</v>
      </c>
      <c r="D5" s="113">
        <v>60</v>
      </c>
      <c r="E5" s="116">
        <v>5</v>
      </c>
      <c r="F5" s="127" t="s">
        <v>118</v>
      </c>
      <c r="G5" s="114" t="s">
        <v>119</v>
      </c>
      <c r="H5" s="164">
        <v>310</v>
      </c>
      <c r="I5" s="117">
        <f>ROUND(H5*Курс!$B$3,0)</f>
        <v>20491</v>
      </c>
      <c r="J5" s="118">
        <v>0.1</v>
      </c>
      <c r="K5" s="118">
        <v>0.15</v>
      </c>
      <c r="L5" s="118">
        <v>0.2</v>
      </c>
      <c r="M5" s="43">
        <v>0</v>
      </c>
      <c r="N5" s="117">
        <f t="shared" si="0"/>
        <v>20491</v>
      </c>
      <c r="O5" s="165"/>
      <c r="P5" s="166"/>
    </row>
    <row r="6" spans="1:17" ht="15.75" thickBot="1" x14ac:dyDescent="0.25">
      <c r="A6" s="113" t="s">
        <v>10</v>
      </c>
      <c r="B6" s="114">
        <v>380</v>
      </c>
      <c r="C6" s="115">
        <v>37</v>
      </c>
      <c r="D6" s="113">
        <v>75</v>
      </c>
      <c r="E6" s="116">
        <v>5</v>
      </c>
      <c r="F6" s="127" t="s">
        <v>118</v>
      </c>
      <c r="G6" s="114" t="s">
        <v>119</v>
      </c>
      <c r="H6" s="164">
        <v>316</v>
      </c>
      <c r="I6" s="117">
        <f>ROUND(H6*Курс!$B$3,0)</f>
        <v>20887</v>
      </c>
      <c r="J6" s="118">
        <v>0.1</v>
      </c>
      <c r="K6" s="118">
        <v>0.15</v>
      </c>
      <c r="L6" s="118">
        <v>0.2</v>
      </c>
      <c r="M6" s="43">
        <v>0</v>
      </c>
      <c r="N6" s="117">
        <f t="shared" si="0"/>
        <v>20887</v>
      </c>
      <c r="O6" s="165"/>
      <c r="P6" s="166"/>
    </row>
    <row r="7" spans="1:17" ht="15.75" thickBot="1" x14ac:dyDescent="0.25">
      <c r="A7" s="113" t="s">
        <v>11</v>
      </c>
      <c r="B7" s="114">
        <v>380</v>
      </c>
      <c r="C7" s="115">
        <v>45</v>
      </c>
      <c r="D7" s="113">
        <v>90</v>
      </c>
      <c r="E7" s="116">
        <v>5</v>
      </c>
      <c r="F7" s="127" t="s">
        <v>118</v>
      </c>
      <c r="G7" s="114" t="s">
        <v>119</v>
      </c>
      <c r="H7" s="164">
        <v>405</v>
      </c>
      <c r="I7" s="117">
        <f>ROUND(H7*Курс!$B$3,0)</f>
        <v>26770</v>
      </c>
      <c r="J7" s="118">
        <v>0.1</v>
      </c>
      <c r="K7" s="118">
        <v>0.15</v>
      </c>
      <c r="L7" s="118">
        <v>0.2</v>
      </c>
      <c r="M7" s="43">
        <v>0</v>
      </c>
      <c r="N7" s="117">
        <f t="shared" si="0"/>
        <v>26770</v>
      </c>
      <c r="O7" s="165"/>
      <c r="P7" s="166"/>
    </row>
    <row r="8" spans="1:17" ht="15.75" thickBot="1" x14ac:dyDescent="0.25">
      <c r="A8" s="113" t="s">
        <v>12</v>
      </c>
      <c r="B8" s="114">
        <v>380</v>
      </c>
      <c r="C8" s="115">
        <v>55</v>
      </c>
      <c r="D8" s="113">
        <v>110</v>
      </c>
      <c r="E8" s="116">
        <v>5</v>
      </c>
      <c r="F8" s="127" t="s">
        <v>118</v>
      </c>
      <c r="G8" s="114" t="s">
        <v>119</v>
      </c>
      <c r="H8" s="164">
        <v>465</v>
      </c>
      <c r="I8" s="117">
        <f>ROUND(H8*Курс!$B$3,0)</f>
        <v>30736</v>
      </c>
      <c r="J8" s="118">
        <v>0.1</v>
      </c>
      <c r="K8" s="118">
        <v>0.15</v>
      </c>
      <c r="L8" s="118">
        <v>0.2</v>
      </c>
      <c r="M8" s="43">
        <v>0</v>
      </c>
      <c r="N8" s="117">
        <f t="shared" si="0"/>
        <v>30736</v>
      </c>
      <c r="O8" s="165"/>
      <c r="P8" s="166"/>
    </row>
    <row r="9" spans="1:17" ht="15.75" thickBot="1" x14ac:dyDescent="0.25">
      <c r="A9" s="113" t="s">
        <v>13</v>
      </c>
      <c r="B9" s="114">
        <v>380</v>
      </c>
      <c r="C9" s="115">
        <v>75</v>
      </c>
      <c r="D9" s="113">
        <v>150</v>
      </c>
      <c r="E9" s="116">
        <v>5</v>
      </c>
      <c r="F9" s="127" t="s">
        <v>118</v>
      </c>
      <c r="G9" s="114" t="s">
        <v>119</v>
      </c>
      <c r="H9" s="164">
        <v>628</v>
      </c>
      <c r="I9" s="117">
        <f>ROUND(H9*Курс!$B$3,0)</f>
        <v>41510</v>
      </c>
      <c r="J9" s="118">
        <v>0.1</v>
      </c>
      <c r="K9" s="118">
        <v>0.15</v>
      </c>
      <c r="L9" s="118">
        <v>0.2</v>
      </c>
      <c r="M9" s="43">
        <v>0</v>
      </c>
      <c r="N9" s="117">
        <f t="shared" si="0"/>
        <v>41510</v>
      </c>
      <c r="O9" s="165"/>
      <c r="P9" s="166"/>
      <c r="Q9" s="119"/>
    </row>
    <row r="10" spans="1:17" ht="15.75" thickBot="1" x14ac:dyDescent="0.25">
      <c r="A10" s="113" t="s">
        <v>14</v>
      </c>
      <c r="B10" s="114">
        <v>380</v>
      </c>
      <c r="C10" s="115">
        <v>90</v>
      </c>
      <c r="D10" s="113">
        <v>180</v>
      </c>
      <c r="E10" s="116">
        <v>21</v>
      </c>
      <c r="F10" s="127" t="s">
        <v>120</v>
      </c>
      <c r="G10" s="114" t="s">
        <v>121</v>
      </c>
      <c r="H10" s="164">
        <v>975</v>
      </c>
      <c r="I10" s="117">
        <f>ROUND(H10*Курс!$B$3,0)</f>
        <v>64446</v>
      </c>
      <c r="J10" s="118">
        <v>0.1</v>
      </c>
      <c r="K10" s="118">
        <v>0.15</v>
      </c>
      <c r="L10" s="118">
        <v>0.2</v>
      </c>
      <c r="M10" s="43">
        <v>0</v>
      </c>
      <c r="N10" s="117">
        <f t="shared" si="0"/>
        <v>64446</v>
      </c>
      <c r="O10" s="165"/>
      <c r="P10" s="166"/>
    </row>
    <row r="11" spans="1:17" x14ac:dyDescent="0.2">
      <c r="A11" s="120" t="s">
        <v>15</v>
      </c>
      <c r="B11" s="31">
        <v>380</v>
      </c>
      <c r="C11" s="121">
        <v>115</v>
      </c>
      <c r="D11" s="120">
        <v>230</v>
      </c>
      <c r="E11" s="122">
        <v>21</v>
      </c>
      <c r="F11" s="128" t="s">
        <v>120</v>
      </c>
      <c r="G11" s="31" t="s">
        <v>121</v>
      </c>
      <c r="H11" s="32">
        <v>1005</v>
      </c>
      <c r="I11" s="32">
        <f>ROUND(H11*Курс!$B$3,0)</f>
        <v>66429</v>
      </c>
      <c r="J11" s="33">
        <v>0.1</v>
      </c>
      <c r="K11" s="33">
        <v>0.15</v>
      </c>
      <c r="L11" s="33">
        <v>0.2</v>
      </c>
      <c r="M11" s="33">
        <v>0</v>
      </c>
      <c r="N11" s="32">
        <f t="shared" si="0"/>
        <v>66429</v>
      </c>
      <c r="O11" s="165"/>
      <c r="P11" s="166"/>
    </row>
    <row r="12" spans="1:17" x14ac:dyDescent="0.2">
      <c r="A12" s="120" t="s">
        <v>16</v>
      </c>
      <c r="B12" s="31">
        <v>380</v>
      </c>
      <c r="C12" s="121">
        <v>132</v>
      </c>
      <c r="D12" s="120">
        <v>264</v>
      </c>
      <c r="E12" s="122">
        <v>21</v>
      </c>
      <c r="F12" s="128" t="s">
        <v>120</v>
      </c>
      <c r="G12" s="31" t="s">
        <v>121</v>
      </c>
      <c r="H12" s="32">
        <v>1094</v>
      </c>
      <c r="I12" s="32">
        <f>ROUND(H12*Курс!$B$3,0)</f>
        <v>72312</v>
      </c>
      <c r="J12" s="33">
        <v>0.1</v>
      </c>
      <c r="K12" s="33">
        <v>0.15</v>
      </c>
      <c r="L12" s="33">
        <v>0.2</v>
      </c>
      <c r="M12" s="33">
        <v>0</v>
      </c>
      <c r="N12" s="32">
        <f t="shared" si="0"/>
        <v>72312</v>
      </c>
      <c r="O12" s="165"/>
      <c r="P12" s="166"/>
    </row>
    <row r="13" spans="1:17" x14ac:dyDescent="0.2">
      <c r="A13" s="120" t="s">
        <v>17</v>
      </c>
      <c r="B13" s="31">
        <v>380</v>
      </c>
      <c r="C13" s="121">
        <v>160</v>
      </c>
      <c r="D13" s="120">
        <v>320</v>
      </c>
      <c r="E13" s="122">
        <v>21</v>
      </c>
      <c r="F13" s="128" t="s">
        <v>120</v>
      </c>
      <c r="G13" s="31" t="s">
        <v>121</v>
      </c>
      <c r="H13" s="32">
        <v>1124</v>
      </c>
      <c r="I13" s="32">
        <f>ROUND(H13*Курс!$B$3,0)</f>
        <v>74295</v>
      </c>
      <c r="J13" s="33">
        <v>0.1</v>
      </c>
      <c r="K13" s="33">
        <v>0.15</v>
      </c>
      <c r="L13" s="33">
        <v>0.2</v>
      </c>
      <c r="M13" s="33">
        <v>0</v>
      </c>
      <c r="N13" s="32">
        <f t="shared" si="0"/>
        <v>74295</v>
      </c>
      <c r="O13" s="165"/>
      <c r="P13" s="166"/>
    </row>
    <row r="14" spans="1:17" x14ac:dyDescent="0.2">
      <c r="A14" s="120" t="s">
        <v>18</v>
      </c>
      <c r="B14" s="31">
        <v>380</v>
      </c>
      <c r="C14" s="121">
        <v>185</v>
      </c>
      <c r="D14" s="120">
        <v>370</v>
      </c>
      <c r="E14" s="122">
        <v>21</v>
      </c>
      <c r="F14" s="128" t="s">
        <v>120</v>
      </c>
      <c r="G14" s="31" t="s">
        <v>121</v>
      </c>
      <c r="H14" s="32">
        <v>1213</v>
      </c>
      <c r="I14" s="32">
        <f>ROUND(H14*Курс!$B$3,0)</f>
        <v>80178</v>
      </c>
      <c r="J14" s="33">
        <v>0.1</v>
      </c>
      <c r="K14" s="33">
        <v>0.15</v>
      </c>
      <c r="L14" s="33">
        <v>0.2</v>
      </c>
      <c r="M14" s="33">
        <v>0</v>
      </c>
      <c r="N14" s="32">
        <f t="shared" si="0"/>
        <v>80178</v>
      </c>
      <c r="O14" s="165"/>
      <c r="P14" s="166"/>
    </row>
    <row r="15" spans="1:17" x14ac:dyDescent="0.2">
      <c r="A15" s="120" t="s">
        <v>19</v>
      </c>
      <c r="B15" s="31">
        <v>380</v>
      </c>
      <c r="C15" s="121">
        <v>200</v>
      </c>
      <c r="D15" s="120">
        <v>400</v>
      </c>
      <c r="E15" s="122">
        <v>21</v>
      </c>
      <c r="F15" s="128" t="s">
        <v>120</v>
      </c>
      <c r="G15" s="31" t="s">
        <v>121</v>
      </c>
      <c r="H15" s="32">
        <v>1243</v>
      </c>
      <c r="I15" s="32">
        <f>ROUND(H15*Курс!$B$3,0)</f>
        <v>82161</v>
      </c>
      <c r="J15" s="33">
        <v>0.1</v>
      </c>
      <c r="K15" s="33">
        <v>0.15</v>
      </c>
      <c r="L15" s="33">
        <v>0.2</v>
      </c>
      <c r="M15" s="33">
        <v>0</v>
      </c>
      <c r="N15" s="32">
        <f t="shared" si="0"/>
        <v>82161</v>
      </c>
      <c r="O15" s="165"/>
      <c r="P15" s="166"/>
    </row>
    <row r="16" spans="1:17" x14ac:dyDescent="0.2">
      <c r="A16" s="120" t="s">
        <v>20</v>
      </c>
      <c r="B16" s="31">
        <v>380</v>
      </c>
      <c r="C16" s="121">
        <v>250</v>
      </c>
      <c r="D16" s="120">
        <v>500</v>
      </c>
      <c r="E16" s="122">
        <v>21</v>
      </c>
      <c r="F16" s="128" t="s">
        <v>120</v>
      </c>
      <c r="G16" s="31" t="s">
        <v>121</v>
      </c>
      <c r="H16" s="32">
        <v>1392</v>
      </c>
      <c r="I16" s="32">
        <f>ROUND(H16*Курс!$B$3,0)</f>
        <v>92009</v>
      </c>
      <c r="J16" s="33">
        <v>0.1</v>
      </c>
      <c r="K16" s="33">
        <v>0.15</v>
      </c>
      <c r="L16" s="33">
        <v>0.2</v>
      </c>
      <c r="M16" s="33">
        <v>0</v>
      </c>
      <c r="N16" s="32">
        <f t="shared" si="0"/>
        <v>92009</v>
      </c>
      <c r="O16" s="165"/>
      <c r="P16" s="166"/>
    </row>
    <row r="17" spans="1:16" x14ac:dyDescent="0.2">
      <c r="A17" s="120" t="s">
        <v>21</v>
      </c>
      <c r="B17" s="31">
        <v>380</v>
      </c>
      <c r="C17" s="121">
        <v>280</v>
      </c>
      <c r="D17" s="120">
        <v>560</v>
      </c>
      <c r="E17" s="122">
        <v>21</v>
      </c>
      <c r="F17" s="128" t="s">
        <v>120</v>
      </c>
      <c r="G17" s="31" t="s">
        <v>121</v>
      </c>
      <c r="H17" s="32">
        <v>1422</v>
      </c>
      <c r="I17" s="32">
        <f>ROUND(H17*Курс!$B$3,0)</f>
        <v>93992</v>
      </c>
      <c r="J17" s="33">
        <v>0.1</v>
      </c>
      <c r="K17" s="33">
        <v>0.15</v>
      </c>
      <c r="L17" s="33">
        <v>0.2</v>
      </c>
      <c r="M17" s="33">
        <v>0</v>
      </c>
      <c r="N17" s="32">
        <f t="shared" si="0"/>
        <v>93992</v>
      </c>
      <c r="O17" s="165"/>
      <c r="P17" s="166"/>
    </row>
    <row r="18" spans="1:16" x14ac:dyDescent="0.2">
      <c r="A18" s="120" t="s">
        <v>22</v>
      </c>
      <c r="B18" s="31">
        <v>380</v>
      </c>
      <c r="C18" s="121">
        <v>320</v>
      </c>
      <c r="D18" s="120">
        <v>640</v>
      </c>
      <c r="E18" s="122">
        <v>32</v>
      </c>
      <c r="F18" s="128" t="s">
        <v>122</v>
      </c>
      <c r="G18" s="31" t="s">
        <v>123</v>
      </c>
      <c r="H18" s="32">
        <v>1705</v>
      </c>
      <c r="I18" s="32">
        <f>ROUND(H18*Курс!$B$3,0)</f>
        <v>112698</v>
      </c>
      <c r="J18" s="33">
        <v>0.1</v>
      </c>
      <c r="K18" s="33">
        <v>0.15</v>
      </c>
      <c r="L18" s="33">
        <v>0.2</v>
      </c>
      <c r="M18" s="33">
        <v>0</v>
      </c>
      <c r="N18" s="32">
        <f t="shared" si="0"/>
        <v>112698</v>
      </c>
      <c r="O18" s="165"/>
      <c r="P18" s="166"/>
    </row>
    <row r="19" spans="1:16" x14ac:dyDescent="0.2">
      <c r="A19" s="120" t="s">
        <v>117</v>
      </c>
      <c r="B19" s="31">
        <v>380</v>
      </c>
      <c r="C19" s="121">
        <v>320</v>
      </c>
      <c r="D19" s="120">
        <v>710</v>
      </c>
      <c r="E19" s="122">
        <v>32</v>
      </c>
      <c r="F19" s="128" t="s">
        <v>122</v>
      </c>
      <c r="G19" s="31" t="s">
        <v>123</v>
      </c>
      <c r="H19" s="32">
        <v>1851</v>
      </c>
      <c r="I19" s="32">
        <f>ROUND(H19*Курс!$B$3,0)</f>
        <v>122349</v>
      </c>
      <c r="J19" s="33">
        <v>0.1</v>
      </c>
      <c r="K19" s="33">
        <v>0.15</v>
      </c>
      <c r="L19" s="33">
        <v>0.2</v>
      </c>
      <c r="M19" s="33">
        <v>0</v>
      </c>
      <c r="N19" s="32">
        <f t="shared" si="0"/>
        <v>122349</v>
      </c>
      <c r="O19" s="165"/>
      <c r="P19" s="166"/>
    </row>
    <row r="20" spans="1:16" x14ac:dyDescent="0.2">
      <c r="A20" s="120" t="s">
        <v>23</v>
      </c>
      <c r="B20" s="31">
        <v>380</v>
      </c>
      <c r="C20" s="121">
        <v>400</v>
      </c>
      <c r="D20" s="120">
        <v>800</v>
      </c>
      <c r="E20" s="122">
        <v>40</v>
      </c>
      <c r="F20" s="128" t="s">
        <v>124</v>
      </c>
      <c r="G20" s="31" t="s">
        <v>125</v>
      </c>
      <c r="H20" s="32">
        <v>2505</v>
      </c>
      <c r="I20" s="32">
        <f>ROUND(H20*Курс!$B$3,0)</f>
        <v>165577</v>
      </c>
      <c r="J20" s="33">
        <v>0.1</v>
      </c>
      <c r="K20" s="33">
        <v>0.15</v>
      </c>
      <c r="L20" s="33">
        <v>0.2</v>
      </c>
      <c r="M20" s="33">
        <v>0</v>
      </c>
      <c r="N20" s="32">
        <f t="shared" si="0"/>
        <v>165577</v>
      </c>
      <c r="O20" s="165"/>
      <c r="P20" s="166"/>
    </row>
    <row r="21" spans="1:16" x14ac:dyDescent="0.2">
      <c r="A21" s="120" t="s">
        <v>24</v>
      </c>
      <c r="B21" s="31">
        <v>380</v>
      </c>
      <c r="C21" s="121">
        <v>450</v>
      </c>
      <c r="D21" s="120">
        <v>900</v>
      </c>
      <c r="E21" s="122">
        <v>40</v>
      </c>
      <c r="F21" s="128" t="s">
        <v>124</v>
      </c>
      <c r="G21" s="31" t="s">
        <v>125</v>
      </c>
      <c r="H21" s="32">
        <v>2536</v>
      </c>
      <c r="I21" s="32">
        <f>ROUND(H21*Курс!$B$3,0)</f>
        <v>167626</v>
      </c>
      <c r="J21" s="33">
        <v>0.1</v>
      </c>
      <c r="K21" s="33">
        <v>0.15</v>
      </c>
      <c r="L21" s="33">
        <v>0.2</v>
      </c>
      <c r="M21" s="33">
        <v>0</v>
      </c>
      <c r="N21" s="32">
        <f t="shared" si="0"/>
        <v>167626</v>
      </c>
      <c r="O21" s="165"/>
      <c r="P21" s="166"/>
    </row>
    <row r="22" spans="1:16" x14ac:dyDescent="0.2">
      <c r="A22" s="120" t="s">
        <v>25</v>
      </c>
      <c r="B22" s="31">
        <v>380</v>
      </c>
      <c r="C22" s="121">
        <v>500</v>
      </c>
      <c r="D22" s="120">
        <v>1000</v>
      </c>
      <c r="E22" s="122">
        <v>55</v>
      </c>
      <c r="F22" s="128" t="s">
        <v>126</v>
      </c>
      <c r="G22" s="31" t="s">
        <v>26</v>
      </c>
      <c r="H22" s="32">
        <v>3420</v>
      </c>
      <c r="I22" s="32">
        <f>ROUND(H22*Курс!$B$3,0)</f>
        <v>226058</v>
      </c>
      <c r="J22" s="33">
        <v>0.1</v>
      </c>
      <c r="K22" s="33">
        <v>0.15</v>
      </c>
      <c r="L22" s="33">
        <v>0.2</v>
      </c>
      <c r="M22" s="33">
        <v>0</v>
      </c>
      <c r="N22" s="32">
        <f t="shared" si="0"/>
        <v>226058</v>
      </c>
      <c r="O22" s="165"/>
      <c r="P22" s="166"/>
    </row>
    <row r="23" spans="1:16" x14ac:dyDescent="0.2">
      <c r="A23" s="120" t="s">
        <v>27</v>
      </c>
      <c r="B23" s="31">
        <v>380</v>
      </c>
      <c r="C23" s="121">
        <v>600</v>
      </c>
      <c r="D23" s="120">
        <v>1200</v>
      </c>
      <c r="E23" s="122">
        <v>55</v>
      </c>
      <c r="F23" s="128" t="s">
        <v>126</v>
      </c>
      <c r="G23" s="31" t="s">
        <v>26</v>
      </c>
      <c r="H23" s="32">
        <v>3452</v>
      </c>
      <c r="I23" s="32">
        <f>ROUND(H23*Курс!$B$3,0)</f>
        <v>228173</v>
      </c>
      <c r="J23" s="33">
        <v>0.1</v>
      </c>
      <c r="K23" s="33">
        <v>0.15</v>
      </c>
      <c r="L23" s="33">
        <v>0.2</v>
      </c>
      <c r="M23" s="33">
        <v>0</v>
      </c>
      <c r="N23" s="32">
        <f t="shared" si="0"/>
        <v>228173</v>
      </c>
    </row>
    <row r="24" spans="1:16" x14ac:dyDescent="0.2">
      <c r="A24" s="123" t="s">
        <v>406</v>
      </c>
      <c r="B24" s="34">
        <v>380</v>
      </c>
      <c r="C24" s="42">
        <v>11</v>
      </c>
      <c r="D24" s="123">
        <v>22</v>
      </c>
      <c r="E24" s="124">
        <v>6</v>
      </c>
      <c r="F24" s="129" t="s">
        <v>360</v>
      </c>
      <c r="G24" s="34"/>
      <c r="H24" s="35">
        <v>358</v>
      </c>
      <c r="I24" s="35">
        <f>ROUND(H24*Курс!$B$3,0)</f>
        <v>23663</v>
      </c>
      <c r="J24" s="36">
        <v>0.1</v>
      </c>
      <c r="K24" s="36">
        <v>0.15</v>
      </c>
      <c r="L24" s="36">
        <v>0.2</v>
      </c>
      <c r="M24" s="36">
        <v>0</v>
      </c>
      <c r="N24" s="35">
        <f t="shared" ref="N24:N39" si="1">ROUND((1-M24)*I24,0)</f>
        <v>23663</v>
      </c>
    </row>
    <row r="25" spans="1:16" x14ac:dyDescent="0.2">
      <c r="A25" s="123" t="s">
        <v>407</v>
      </c>
      <c r="B25" s="34">
        <v>380</v>
      </c>
      <c r="C25" s="42">
        <v>15</v>
      </c>
      <c r="D25" s="123">
        <v>30</v>
      </c>
      <c r="E25" s="124">
        <v>6</v>
      </c>
      <c r="F25" s="129" t="s">
        <v>360</v>
      </c>
      <c r="G25" s="34"/>
      <c r="H25" s="35">
        <v>366</v>
      </c>
      <c r="I25" s="35">
        <f>ROUND(H25*Курс!$B$3,0)</f>
        <v>24192</v>
      </c>
      <c r="J25" s="36">
        <v>0.1</v>
      </c>
      <c r="K25" s="36">
        <v>0.15</v>
      </c>
      <c r="L25" s="36">
        <v>0.2</v>
      </c>
      <c r="M25" s="36">
        <v>0</v>
      </c>
      <c r="N25" s="35">
        <f t="shared" si="1"/>
        <v>24192</v>
      </c>
    </row>
    <row r="26" spans="1:16" x14ac:dyDescent="0.2">
      <c r="A26" s="123" t="s">
        <v>408</v>
      </c>
      <c r="B26" s="34">
        <v>380</v>
      </c>
      <c r="C26" s="42">
        <v>18</v>
      </c>
      <c r="D26" s="123">
        <v>37</v>
      </c>
      <c r="E26" s="124">
        <v>6</v>
      </c>
      <c r="F26" s="129" t="s">
        <v>360</v>
      </c>
      <c r="G26" s="34"/>
      <c r="H26" s="35">
        <v>385</v>
      </c>
      <c r="I26" s="35">
        <f>ROUND(H26*Курс!$B$3,0)</f>
        <v>25448</v>
      </c>
      <c r="J26" s="36">
        <v>0.1</v>
      </c>
      <c r="K26" s="36">
        <v>0.15</v>
      </c>
      <c r="L26" s="36">
        <v>0.2</v>
      </c>
      <c r="M26" s="36">
        <v>0</v>
      </c>
      <c r="N26" s="35">
        <f t="shared" si="1"/>
        <v>25448</v>
      </c>
    </row>
    <row r="27" spans="1:16" x14ac:dyDescent="0.2">
      <c r="A27" s="123" t="s">
        <v>409</v>
      </c>
      <c r="B27" s="34">
        <v>380</v>
      </c>
      <c r="C27" s="42">
        <v>22</v>
      </c>
      <c r="D27" s="123">
        <v>44</v>
      </c>
      <c r="E27" s="124">
        <v>6</v>
      </c>
      <c r="F27" s="129" t="s">
        <v>360</v>
      </c>
      <c r="G27" s="34"/>
      <c r="H27" s="35">
        <v>392</v>
      </c>
      <c r="I27" s="35">
        <f>ROUND(H27*Курс!$B$3,0)</f>
        <v>25911</v>
      </c>
      <c r="J27" s="36">
        <v>0.1</v>
      </c>
      <c r="K27" s="36">
        <v>0.15</v>
      </c>
      <c r="L27" s="36">
        <v>0.2</v>
      </c>
      <c r="M27" s="36">
        <v>0</v>
      </c>
      <c r="N27" s="35">
        <f t="shared" si="1"/>
        <v>25911</v>
      </c>
    </row>
    <row r="28" spans="1:16" x14ac:dyDescent="0.2">
      <c r="A28" s="123" t="s">
        <v>410</v>
      </c>
      <c r="B28" s="34">
        <v>380</v>
      </c>
      <c r="C28" s="42">
        <v>30</v>
      </c>
      <c r="D28" s="123">
        <v>60</v>
      </c>
      <c r="E28" s="124">
        <v>6</v>
      </c>
      <c r="F28" s="129" t="s">
        <v>360</v>
      </c>
      <c r="G28" s="34"/>
      <c r="H28" s="35">
        <v>429</v>
      </c>
      <c r="I28" s="35">
        <f>ROUND(H28*Курс!$B$3,0)</f>
        <v>28356</v>
      </c>
      <c r="J28" s="36">
        <v>0.1</v>
      </c>
      <c r="K28" s="36">
        <v>0.15</v>
      </c>
      <c r="L28" s="36">
        <v>0.2</v>
      </c>
      <c r="M28" s="36">
        <v>0</v>
      </c>
      <c r="N28" s="35">
        <f t="shared" si="1"/>
        <v>28356</v>
      </c>
    </row>
    <row r="29" spans="1:16" x14ac:dyDescent="0.2">
      <c r="A29" s="123" t="s">
        <v>411</v>
      </c>
      <c r="B29" s="34">
        <v>380</v>
      </c>
      <c r="C29" s="42">
        <v>37</v>
      </c>
      <c r="D29" s="123">
        <v>75</v>
      </c>
      <c r="E29" s="124">
        <v>6</v>
      </c>
      <c r="F29" s="129" t="s">
        <v>360</v>
      </c>
      <c r="G29" s="34"/>
      <c r="H29" s="35">
        <v>467</v>
      </c>
      <c r="I29" s="35">
        <f>ROUND(H29*Курс!$B$3,0)</f>
        <v>30868</v>
      </c>
      <c r="J29" s="36">
        <v>0.1</v>
      </c>
      <c r="K29" s="36">
        <v>0.15</v>
      </c>
      <c r="L29" s="36">
        <v>0.2</v>
      </c>
      <c r="M29" s="36">
        <v>0</v>
      </c>
      <c r="N29" s="35">
        <f t="shared" si="1"/>
        <v>30868</v>
      </c>
    </row>
    <row r="30" spans="1:16" x14ac:dyDescent="0.2">
      <c r="A30" s="123" t="s">
        <v>412</v>
      </c>
      <c r="B30" s="34">
        <v>380</v>
      </c>
      <c r="C30" s="42">
        <v>45</v>
      </c>
      <c r="D30" s="123">
        <v>90</v>
      </c>
      <c r="E30" s="124">
        <v>6</v>
      </c>
      <c r="F30" s="129" t="s">
        <v>360</v>
      </c>
      <c r="G30" s="34"/>
      <c r="H30" s="35">
        <v>538</v>
      </c>
      <c r="I30" s="35">
        <f>ROUND(H30*Курс!$B$3,0)</f>
        <v>35561</v>
      </c>
      <c r="J30" s="36">
        <v>0.1</v>
      </c>
      <c r="K30" s="36">
        <v>0.15</v>
      </c>
      <c r="L30" s="36">
        <v>0.2</v>
      </c>
      <c r="M30" s="36">
        <v>0</v>
      </c>
      <c r="N30" s="35">
        <f t="shared" si="1"/>
        <v>35561</v>
      </c>
    </row>
    <row r="31" spans="1:16" x14ac:dyDescent="0.2">
      <c r="A31" s="123" t="s">
        <v>413</v>
      </c>
      <c r="B31" s="34">
        <v>380</v>
      </c>
      <c r="C31" s="42">
        <v>55</v>
      </c>
      <c r="D31" s="123">
        <v>110</v>
      </c>
      <c r="E31" s="124">
        <v>14</v>
      </c>
      <c r="F31" s="129" t="s">
        <v>361</v>
      </c>
      <c r="G31" s="34"/>
      <c r="H31" s="35">
        <v>747</v>
      </c>
      <c r="I31" s="35">
        <f>ROUND(H31*Курс!$B$3,0)</f>
        <v>49376</v>
      </c>
      <c r="J31" s="36">
        <v>0.1</v>
      </c>
      <c r="K31" s="36">
        <v>0.15</v>
      </c>
      <c r="L31" s="36">
        <v>0.2</v>
      </c>
      <c r="M31" s="36">
        <v>0</v>
      </c>
      <c r="N31" s="35">
        <f t="shared" si="1"/>
        <v>49376</v>
      </c>
    </row>
    <row r="32" spans="1:16" x14ac:dyDescent="0.2">
      <c r="A32" s="123" t="s">
        <v>414</v>
      </c>
      <c r="B32" s="34">
        <v>380</v>
      </c>
      <c r="C32" s="42">
        <v>75</v>
      </c>
      <c r="D32" s="123">
        <v>150</v>
      </c>
      <c r="E32" s="124">
        <v>14</v>
      </c>
      <c r="F32" s="129" t="s">
        <v>361</v>
      </c>
      <c r="G32" s="34"/>
      <c r="H32" s="35">
        <v>920</v>
      </c>
      <c r="I32" s="35">
        <f>ROUND(H32*Курс!$B$3,0)</f>
        <v>60811</v>
      </c>
      <c r="J32" s="36">
        <v>0.1</v>
      </c>
      <c r="K32" s="36">
        <v>0.15</v>
      </c>
      <c r="L32" s="36">
        <v>0.2</v>
      </c>
      <c r="M32" s="36">
        <v>0</v>
      </c>
      <c r="N32" s="35">
        <f t="shared" si="1"/>
        <v>60811</v>
      </c>
    </row>
    <row r="33" spans="1:14" x14ac:dyDescent="0.2">
      <c r="A33" s="123" t="s">
        <v>415</v>
      </c>
      <c r="B33" s="34">
        <v>380</v>
      </c>
      <c r="C33" s="42">
        <v>90</v>
      </c>
      <c r="D33" s="123">
        <v>180</v>
      </c>
      <c r="E33" s="124">
        <v>14</v>
      </c>
      <c r="F33" s="129" t="s">
        <v>361</v>
      </c>
      <c r="G33" s="34"/>
      <c r="H33" s="35">
        <v>1296</v>
      </c>
      <c r="I33" s="35">
        <f>ROUND(H33*Курс!$B$3,0)</f>
        <v>85664</v>
      </c>
      <c r="J33" s="36">
        <v>0.1</v>
      </c>
      <c r="K33" s="36">
        <v>0.15</v>
      </c>
      <c r="L33" s="36">
        <v>0.2</v>
      </c>
      <c r="M33" s="36">
        <v>0</v>
      </c>
      <c r="N33" s="35">
        <f t="shared" si="1"/>
        <v>85664</v>
      </c>
    </row>
    <row r="34" spans="1:14" x14ac:dyDescent="0.2">
      <c r="A34" s="123" t="s">
        <v>416</v>
      </c>
      <c r="B34" s="34">
        <v>380</v>
      </c>
      <c r="C34" s="42">
        <v>115</v>
      </c>
      <c r="D34" s="123">
        <v>230</v>
      </c>
      <c r="E34" s="124">
        <v>30</v>
      </c>
      <c r="F34" s="129" t="s">
        <v>362</v>
      </c>
      <c r="G34" s="34"/>
      <c r="H34" s="35">
        <v>1347</v>
      </c>
      <c r="I34" s="35">
        <f>ROUND(H34*Курс!$B$3,0)</f>
        <v>89035</v>
      </c>
      <c r="J34" s="36">
        <v>0.1</v>
      </c>
      <c r="K34" s="36">
        <v>0.15</v>
      </c>
      <c r="L34" s="36">
        <v>0.2</v>
      </c>
      <c r="M34" s="36">
        <v>0</v>
      </c>
      <c r="N34" s="35">
        <f t="shared" si="1"/>
        <v>89035</v>
      </c>
    </row>
    <row r="35" spans="1:14" x14ac:dyDescent="0.2">
      <c r="A35" s="123" t="s">
        <v>417</v>
      </c>
      <c r="B35" s="34">
        <v>380</v>
      </c>
      <c r="C35" s="42">
        <v>132</v>
      </c>
      <c r="D35" s="123">
        <v>264</v>
      </c>
      <c r="E35" s="124">
        <v>30</v>
      </c>
      <c r="F35" s="129" t="s">
        <v>362</v>
      </c>
      <c r="G35" s="34"/>
      <c r="H35" s="35">
        <v>1476</v>
      </c>
      <c r="I35" s="35">
        <f>ROUND(H35*Курс!$B$3,0)</f>
        <v>97562</v>
      </c>
      <c r="J35" s="36">
        <v>0.1</v>
      </c>
      <c r="K35" s="36">
        <v>0.15</v>
      </c>
      <c r="L35" s="36">
        <v>0.2</v>
      </c>
      <c r="M35" s="36">
        <v>0</v>
      </c>
      <c r="N35" s="35">
        <f t="shared" si="1"/>
        <v>97562</v>
      </c>
    </row>
    <row r="36" spans="1:14" x14ac:dyDescent="0.2">
      <c r="A36" s="123" t="s">
        <v>418</v>
      </c>
      <c r="B36" s="34">
        <v>380</v>
      </c>
      <c r="C36" s="42">
        <v>160</v>
      </c>
      <c r="D36" s="123">
        <v>320</v>
      </c>
      <c r="E36" s="124">
        <v>30</v>
      </c>
      <c r="F36" s="129" t="s">
        <v>362</v>
      </c>
      <c r="G36" s="34"/>
      <c r="H36" s="35">
        <v>1544</v>
      </c>
      <c r="I36" s="35">
        <f>ROUND(H36*Курс!$B$3,0)</f>
        <v>102056</v>
      </c>
      <c r="J36" s="36">
        <v>0.1</v>
      </c>
      <c r="K36" s="36">
        <v>0.15</v>
      </c>
      <c r="L36" s="36">
        <v>0.2</v>
      </c>
      <c r="M36" s="36">
        <v>0</v>
      </c>
      <c r="N36" s="35">
        <f t="shared" si="1"/>
        <v>102056</v>
      </c>
    </row>
    <row r="37" spans="1:14" x14ac:dyDescent="0.2">
      <c r="A37" s="123" t="s">
        <v>419</v>
      </c>
      <c r="B37" s="34">
        <v>380</v>
      </c>
      <c r="C37" s="42">
        <v>185</v>
      </c>
      <c r="D37" s="123">
        <v>370</v>
      </c>
      <c r="E37" s="124">
        <v>60</v>
      </c>
      <c r="F37" s="129" t="s">
        <v>363</v>
      </c>
      <c r="G37" s="34"/>
      <c r="H37" s="35">
        <v>1813</v>
      </c>
      <c r="I37" s="35">
        <f>ROUND(H37*Курс!$B$3,0)</f>
        <v>119837</v>
      </c>
      <c r="J37" s="36">
        <v>0.1</v>
      </c>
      <c r="K37" s="36">
        <v>0.15</v>
      </c>
      <c r="L37" s="36">
        <v>0.2</v>
      </c>
      <c r="M37" s="36">
        <v>0</v>
      </c>
      <c r="N37" s="35">
        <f t="shared" si="1"/>
        <v>119837</v>
      </c>
    </row>
    <row r="38" spans="1:14" x14ac:dyDescent="0.2">
      <c r="A38" s="123" t="s">
        <v>420</v>
      </c>
      <c r="B38" s="34">
        <v>380</v>
      </c>
      <c r="C38" s="42">
        <v>200</v>
      </c>
      <c r="D38" s="123">
        <v>400</v>
      </c>
      <c r="E38" s="124">
        <v>60</v>
      </c>
      <c r="F38" s="129" t="s">
        <v>363</v>
      </c>
      <c r="G38" s="34"/>
      <c r="H38" s="35">
        <v>1858</v>
      </c>
      <c r="I38" s="35">
        <f>ROUND(H38*Курс!$B$3,0)</f>
        <v>122811</v>
      </c>
      <c r="J38" s="36">
        <v>0.1</v>
      </c>
      <c r="K38" s="36">
        <v>0.15</v>
      </c>
      <c r="L38" s="36">
        <v>0.2</v>
      </c>
      <c r="M38" s="36">
        <v>0</v>
      </c>
      <c r="N38" s="35">
        <f t="shared" si="1"/>
        <v>122811</v>
      </c>
    </row>
    <row r="39" spans="1:14" x14ac:dyDescent="0.2">
      <c r="A39" s="123" t="s">
        <v>421</v>
      </c>
      <c r="B39" s="34">
        <v>380</v>
      </c>
      <c r="C39" s="42">
        <v>250</v>
      </c>
      <c r="D39" s="123">
        <v>500</v>
      </c>
      <c r="E39" s="124">
        <v>60</v>
      </c>
      <c r="F39" s="129" t="s">
        <v>363</v>
      </c>
      <c r="G39" s="34"/>
      <c r="H39" s="35">
        <v>2133</v>
      </c>
      <c r="I39" s="35">
        <f>ROUND(H39*Курс!$B$3,0)</f>
        <v>140989</v>
      </c>
      <c r="J39" s="36">
        <v>0.1</v>
      </c>
      <c r="K39" s="36">
        <v>0.15</v>
      </c>
      <c r="L39" s="36">
        <v>0.2</v>
      </c>
      <c r="M39" s="36">
        <v>0</v>
      </c>
      <c r="N39" s="35">
        <f t="shared" si="1"/>
        <v>140989</v>
      </c>
    </row>
    <row r="41" spans="1:14" x14ac:dyDescent="0.2">
      <c r="A41" s="160" t="s">
        <v>389</v>
      </c>
      <c r="B41" s="144"/>
      <c r="C41" s="144"/>
      <c r="D41" s="144"/>
    </row>
    <row r="42" spans="1:14" x14ac:dyDescent="0.2">
      <c r="A42" s="160" t="s">
        <v>405</v>
      </c>
      <c r="B42" s="144"/>
      <c r="C42" s="144" t="s">
        <v>393</v>
      </c>
    </row>
    <row r="43" spans="1:14" x14ac:dyDescent="0.2">
      <c r="A43" s="161" t="s">
        <v>394</v>
      </c>
      <c r="B43" s="144"/>
      <c r="C43" s="144"/>
      <c r="D43" s="144"/>
    </row>
    <row r="44" spans="1:14" x14ac:dyDescent="0.2">
      <c r="A44" s="160" t="s">
        <v>391</v>
      </c>
      <c r="B44" s="144"/>
      <c r="C44" s="144"/>
      <c r="D44" s="144"/>
    </row>
    <row r="45" spans="1:14" x14ac:dyDescent="0.2">
      <c r="A45" s="162" t="s">
        <v>392</v>
      </c>
      <c r="B45" s="144"/>
      <c r="C45" s="144"/>
      <c r="D45" s="144"/>
    </row>
    <row r="46" spans="1:14" x14ac:dyDescent="0.2">
      <c r="A46" s="144" t="s">
        <v>401</v>
      </c>
      <c r="B46" s="163" t="s">
        <v>402</v>
      </c>
      <c r="C46" s="144"/>
      <c r="D46" s="144"/>
    </row>
    <row r="47" spans="1:14" x14ac:dyDescent="0.2">
      <c r="A47" s="144" t="s">
        <v>395</v>
      </c>
      <c r="B47" s="144"/>
      <c r="C47" s="144"/>
      <c r="D47" s="144"/>
    </row>
    <row r="59" spans="6:6" s="159" customFormat="1" x14ac:dyDescent="0.2">
      <c r="F59" s="158"/>
    </row>
    <row r="60" spans="6:6" s="159" customFormat="1" x14ac:dyDescent="0.2">
      <c r="F60" s="158"/>
    </row>
    <row r="61" spans="6:6" s="159" customFormat="1" x14ac:dyDescent="0.2">
      <c r="F61" s="158"/>
    </row>
    <row r="62" spans="6:6" s="159" customFormat="1" x14ac:dyDescent="0.2">
      <c r="F62" s="158"/>
    </row>
    <row r="63" spans="6:6" s="159" customFormat="1" x14ac:dyDescent="0.2">
      <c r="F63" s="158"/>
    </row>
    <row r="64" spans="6:6" s="159" customFormat="1" x14ac:dyDescent="0.2">
      <c r="F64" s="158"/>
    </row>
    <row r="65" spans="6:6" s="159" customFormat="1" x14ac:dyDescent="0.2">
      <c r="F65" s="158"/>
    </row>
    <row r="66" spans="6:6" s="159" customFormat="1" x14ac:dyDescent="0.2">
      <c r="F66" s="158"/>
    </row>
    <row r="67" spans="6:6" s="159" customFormat="1" x14ac:dyDescent="0.2">
      <c r="F67" s="158"/>
    </row>
    <row r="68" spans="6:6" s="159" customFormat="1" x14ac:dyDescent="0.2">
      <c r="F68" s="158"/>
    </row>
    <row r="69" spans="6:6" s="159" customFormat="1" x14ac:dyDescent="0.2">
      <c r="F69" s="158"/>
    </row>
    <row r="70" spans="6:6" s="159" customFormat="1" x14ac:dyDescent="0.2">
      <c r="F70" s="158"/>
    </row>
    <row r="71" spans="6:6" s="159" customFormat="1" x14ac:dyDescent="0.2">
      <c r="F71" s="158"/>
    </row>
    <row r="72" spans="6:6" s="159" customFormat="1" x14ac:dyDescent="0.2">
      <c r="F72" s="158"/>
    </row>
    <row r="73" spans="6:6" s="159" customFormat="1" x14ac:dyDescent="0.2">
      <c r="F73" s="158"/>
    </row>
    <row r="74" spans="6:6" s="159" customFormat="1" x14ac:dyDescent="0.2">
      <c r="F74" s="158"/>
    </row>
    <row r="75" spans="6:6" s="159" customFormat="1" x14ac:dyDescent="0.2">
      <c r="F75" s="158"/>
    </row>
    <row r="76" spans="6:6" s="159" customFormat="1" x14ac:dyDescent="0.2">
      <c r="F76" s="158"/>
    </row>
    <row r="77" spans="6:6" s="159" customFormat="1" x14ac:dyDescent="0.2">
      <c r="F77" s="158"/>
    </row>
    <row r="78" spans="6:6" s="159" customFormat="1" x14ac:dyDescent="0.2">
      <c r="F78" s="158"/>
    </row>
    <row r="79" spans="6:6" s="159" customFormat="1" x14ac:dyDescent="0.2">
      <c r="F79" s="158"/>
    </row>
    <row r="80" spans="6:6" s="159" customFormat="1" x14ac:dyDescent="0.2">
      <c r="F80" s="158"/>
    </row>
    <row r="81" spans="6:6" s="159" customFormat="1" x14ac:dyDescent="0.2">
      <c r="F81" s="158"/>
    </row>
    <row r="82" spans="6:6" s="159" customFormat="1" x14ac:dyDescent="0.2">
      <c r="F82" s="158"/>
    </row>
    <row r="83" spans="6:6" s="159" customFormat="1" x14ac:dyDescent="0.2">
      <c r="F83" s="158"/>
    </row>
    <row r="84" spans="6:6" s="159" customFormat="1" x14ac:dyDescent="0.2">
      <c r="F84" s="158"/>
    </row>
    <row r="85" spans="6:6" s="159" customFormat="1" x14ac:dyDescent="0.2">
      <c r="F85" s="158"/>
    </row>
    <row r="86" spans="6:6" s="159" customFormat="1" x14ac:dyDescent="0.2">
      <c r="F86" s="158"/>
    </row>
    <row r="87" spans="6:6" s="159" customFormat="1" x14ac:dyDescent="0.2">
      <c r="F87" s="158"/>
    </row>
    <row r="88" spans="6:6" s="159" customFormat="1" x14ac:dyDescent="0.2">
      <c r="F88" s="158"/>
    </row>
    <row r="89" spans="6:6" s="159" customFormat="1" x14ac:dyDescent="0.2">
      <c r="F89" s="158"/>
    </row>
    <row r="90" spans="6:6" s="159" customFormat="1" x14ac:dyDescent="0.2">
      <c r="F90" s="158"/>
    </row>
    <row r="91" spans="6:6" s="159" customFormat="1" x14ac:dyDescent="0.2">
      <c r="F91" s="158"/>
    </row>
    <row r="92" spans="6:6" s="159" customFormat="1" x14ac:dyDescent="0.2">
      <c r="F92" s="158"/>
    </row>
    <row r="93" spans="6:6" s="159" customFormat="1" x14ac:dyDescent="0.2">
      <c r="F93" s="158"/>
    </row>
    <row r="94" spans="6:6" s="159" customFormat="1" x14ac:dyDescent="0.2">
      <c r="F94" s="158"/>
    </row>
    <row r="95" spans="6:6" s="159" customFormat="1" x14ac:dyDescent="0.2">
      <c r="F95" s="158"/>
    </row>
    <row r="96" spans="6:6" s="159" customFormat="1" x14ac:dyDescent="0.2">
      <c r="F96" s="158"/>
    </row>
    <row r="97" spans="6:6" s="159" customFormat="1" x14ac:dyDescent="0.2">
      <c r="F97" s="158"/>
    </row>
    <row r="98" spans="6:6" s="159" customFormat="1" x14ac:dyDescent="0.2">
      <c r="F98" s="158"/>
    </row>
    <row r="99" spans="6:6" s="159" customFormat="1" x14ac:dyDescent="0.2">
      <c r="F99" s="158"/>
    </row>
    <row r="100" spans="6:6" s="159" customFormat="1" x14ac:dyDescent="0.2">
      <c r="F100" s="158"/>
    </row>
    <row r="101" spans="6:6" s="159" customFormat="1" x14ac:dyDescent="0.2">
      <c r="F101" s="158"/>
    </row>
    <row r="102" spans="6:6" s="159" customFormat="1" x14ac:dyDescent="0.2">
      <c r="F102" s="158"/>
    </row>
    <row r="103" spans="6:6" s="159" customFormat="1" x14ac:dyDescent="0.2">
      <c r="F103" s="158"/>
    </row>
    <row r="104" spans="6:6" s="159" customFormat="1" x14ac:dyDescent="0.2">
      <c r="F104" s="158"/>
    </row>
    <row r="105" spans="6:6" s="159" customFormat="1" x14ac:dyDescent="0.2">
      <c r="F105" s="158"/>
    </row>
    <row r="106" spans="6:6" s="159" customFormat="1" x14ac:dyDescent="0.2">
      <c r="F106" s="158"/>
    </row>
    <row r="107" spans="6:6" s="159" customFormat="1" x14ac:dyDescent="0.2">
      <c r="F107" s="158"/>
    </row>
    <row r="108" spans="6:6" s="159" customFormat="1" x14ac:dyDescent="0.2">
      <c r="F108" s="158"/>
    </row>
    <row r="109" spans="6:6" s="159" customFormat="1" x14ac:dyDescent="0.2">
      <c r="F109" s="158"/>
    </row>
    <row r="110" spans="6:6" s="159" customFormat="1" x14ac:dyDescent="0.2">
      <c r="F110" s="158"/>
    </row>
    <row r="111" spans="6:6" s="159" customFormat="1" x14ac:dyDescent="0.2">
      <c r="F111" s="158"/>
    </row>
    <row r="112" spans="6:6" s="159" customFormat="1" x14ac:dyDescent="0.2">
      <c r="F112" s="158"/>
    </row>
    <row r="113" spans="6:6" s="159" customFormat="1" x14ac:dyDescent="0.2">
      <c r="F113" s="158"/>
    </row>
    <row r="114" spans="6:6" s="159" customFormat="1" x14ac:dyDescent="0.2">
      <c r="F114" s="158"/>
    </row>
    <row r="115" spans="6:6" s="159" customFormat="1" x14ac:dyDescent="0.2">
      <c r="F115" s="158"/>
    </row>
    <row r="116" spans="6:6" s="159" customFormat="1" x14ac:dyDescent="0.2">
      <c r="F116" s="158"/>
    </row>
    <row r="117" spans="6:6" s="159" customFormat="1" x14ac:dyDescent="0.2">
      <c r="F117" s="158"/>
    </row>
    <row r="118" spans="6:6" s="159" customFormat="1" x14ac:dyDescent="0.2">
      <c r="F118" s="158"/>
    </row>
    <row r="119" spans="6:6" s="159" customFormat="1" x14ac:dyDescent="0.2">
      <c r="F119" s="158"/>
    </row>
    <row r="120" spans="6:6" s="159" customFormat="1" x14ac:dyDescent="0.2">
      <c r="F120" s="158"/>
    </row>
    <row r="121" spans="6:6" s="159" customFormat="1" x14ac:dyDescent="0.2">
      <c r="F121" s="158"/>
    </row>
    <row r="122" spans="6:6" s="159" customFormat="1" x14ac:dyDescent="0.2">
      <c r="F122" s="158"/>
    </row>
    <row r="123" spans="6:6" s="159" customFormat="1" x14ac:dyDescent="0.2">
      <c r="F123" s="158"/>
    </row>
    <row r="124" spans="6:6" s="159" customFormat="1" x14ac:dyDescent="0.2">
      <c r="F124" s="158"/>
    </row>
    <row r="125" spans="6:6" s="159" customFormat="1" x14ac:dyDescent="0.2">
      <c r="F125" s="158"/>
    </row>
    <row r="126" spans="6:6" s="159" customFormat="1" x14ac:dyDescent="0.2">
      <c r="F126" s="158"/>
    </row>
    <row r="127" spans="6:6" s="159" customFormat="1" x14ac:dyDescent="0.2">
      <c r="F127" s="158"/>
    </row>
    <row r="128" spans="6:6" s="159" customFormat="1" x14ac:dyDescent="0.2">
      <c r="F128" s="158"/>
    </row>
    <row r="129" spans="6:6" s="159" customFormat="1" x14ac:dyDescent="0.2">
      <c r="F129" s="158"/>
    </row>
    <row r="130" spans="6:6" s="159" customFormat="1" x14ac:dyDescent="0.2">
      <c r="F130" s="158"/>
    </row>
    <row r="131" spans="6:6" s="159" customFormat="1" x14ac:dyDescent="0.2">
      <c r="F131" s="158"/>
    </row>
    <row r="132" spans="6:6" s="159" customFormat="1" x14ac:dyDescent="0.2">
      <c r="F132" s="158"/>
    </row>
    <row r="133" spans="6:6" s="159" customFormat="1" x14ac:dyDescent="0.2">
      <c r="F133" s="158"/>
    </row>
    <row r="134" spans="6:6" s="159" customFormat="1" x14ac:dyDescent="0.2">
      <c r="F134" s="158"/>
    </row>
    <row r="135" spans="6:6" s="159" customFormat="1" x14ac:dyDescent="0.2">
      <c r="F135" s="158"/>
    </row>
    <row r="136" spans="6:6" s="159" customFormat="1" x14ac:dyDescent="0.2">
      <c r="F136" s="158"/>
    </row>
    <row r="137" spans="6:6" s="159" customFormat="1" x14ac:dyDescent="0.2">
      <c r="F137" s="158"/>
    </row>
    <row r="138" spans="6:6" s="159" customFormat="1" x14ac:dyDescent="0.2">
      <c r="F138" s="158"/>
    </row>
    <row r="139" spans="6:6" s="159" customFormat="1" x14ac:dyDescent="0.2">
      <c r="F139" s="158"/>
    </row>
    <row r="140" spans="6:6" s="159" customFormat="1" x14ac:dyDescent="0.2">
      <c r="F140" s="158"/>
    </row>
    <row r="141" spans="6:6" s="159" customFormat="1" x14ac:dyDescent="0.2">
      <c r="F141" s="158"/>
    </row>
    <row r="142" spans="6:6" s="159" customFormat="1" x14ac:dyDescent="0.2">
      <c r="F142" s="158"/>
    </row>
    <row r="143" spans="6:6" s="159" customFormat="1" x14ac:dyDescent="0.2">
      <c r="F143" s="158"/>
    </row>
    <row r="144" spans="6:6" s="159" customFormat="1" x14ac:dyDescent="0.2">
      <c r="F144" s="158"/>
    </row>
    <row r="145" spans="6:6" s="159" customFormat="1" x14ac:dyDescent="0.2">
      <c r="F145" s="158"/>
    </row>
    <row r="146" spans="6:6" s="159" customFormat="1" x14ac:dyDescent="0.2">
      <c r="F146" s="158"/>
    </row>
    <row r="147" spans="6:6" s="159" customFormat="1" x14ac:dyDescent="0.2">
      <c r="F147" s="158"/>
    </row>
    <row r="148" spans="6:6" s="159" customFormat="1" x14ac:dyDescent="0.2">
      <c r="F148" s="158"/>
    </row>
    <row r="149" spans="6:6" s="159" customFormat="1" x14ac:dyDescent="0.2">
      <c r="F149" s="158"/>
    </row>
    <row r="150" spans="6:6" s="159" customFormat="1" x14ac:dyDescent="0.2">
      <c r="F150" s="158"/>
    </row>
    <row r="151" spans="6:6" s="159" customFormat="1" x14ac:dyDescent="0.2">
      <c r="F151" s="158"/>
    </row>
    <row r="152" spans="6:6" s="159" customFormat="1" x14ac:dyDescent="0.2">
      <c r="F152" s="158"/>
    </row>
    <row r="153" spans="6:6" s="159" customFormat="1" x14ac:dyDescent="0.2">
      <c r="F153" s="158"/>
    </row>
    <row r="154" spans="6:6" s="159" customFormat="1" x14ac:dyDescent="0.2">
      <c r="F154" s="158"/>
    </row>
    <row r="155" spans="6:6" s="159" customFormat="1" x14ac:dyDescent="0.2">
      <c r="F155" s="158"/>
    </row>
    <row r="156" spans="6:6" s="159" customFormat="1" x14ac:dyDescent="0.2">
      <c r="F156" s="158"/>
    </row>
    <row r="157" spans="6:6" s="159" customFormat="1" x14ac:dyDescent="0.2">
      <c r="F157" s="158"/>
    </row>
    <row r="158" spans="6:6" s="159" customFormat="1" x14ac:dyDescent="0.2">
      <c r="F158" s="158"/>
    </row>
    <row r="159" spans="6:6" s="159" customFormat="1" x14ac:dyDescent="0.2">
      <c r="F159" s="158"/>
    </row>
    <row r="160" spans="6:6" s="159" customFormat="1" x14ac:dyDescent="0.2">
      <c r="F160" s="158"/>
    </row>
    <row r="161" spans="6:6" s="159" customFormat="1" x14ac:dyDescent="0.2">
      <c r="F161" s="158"/>
    </row>
    <row r="162" spans="6:6" s="159" customFormat="1" x14ac:dyDescent="0.2">
      <c r="F162" s="158"/>
    </row>
    <row r="163" spans="6:6" s="159" customFormat="1" x14ac:dyDescent="0.2">
      <c r="F163" s="158"/>
    </row>
    <row r="164" spans="6:6" s="159" customFormat="1" x14ac:dyDescent="0.2">
      <c r="F164" s="158"/>
    </row>
    <row r="165" spans="6:6" s="159" customFormat="1" x14ac:dyDescent="0.2">
      <c r="F165" s="158"/>
    </row>
    <row r="166" spans="6:6" s="159" customFormat="1" x14ac:dyDescent="0.2">
      <c r="F166" s="158"/>
    </row>
    <row r="167" spans="6:6" s="159" customFormat="1" x14ac:dyDescent="0.2">
      <c r="F167" s="158"/>
    </row>
    <row r="168" spans="6:6" s="159" customFormat="1" x14ac:dyDescent="0.2">
      <c r="F168" s="158"/>
    </row>
    <row r="169" spans="6:6" s="159" customFormat="1" x14ac:dyDescent="0.2">
      <c r="F169" s="158"/>
    </row>
    <row r="170" spans="6:6" s="159" customFormat="1" x14ac:dyDescent="0.2">
      <c r="F170" s="158"/>
    </row>
    <row r="171" spans="6:6" s="159" customFormat="1" x14ac:dyDescent="0.2">
      <c r="F171" s="158"/>
    </row>
    <row r="172" spans="6:6" s="159" customFormat="1" x14ac:dyDescent="0.2">
      <c r="F172" s="158"/>
    </row>
    <row r="173" spans="6:6" s="159" customFormat="1" x14ac:dyDescent="0.2">
      <c r="F173" s="158"/>
    </row>
    <row r="174" spans="6:6" s="159" customFormat="1" x14ac:dyDescent="0.2">
      <c r="F174" s="158"/>
    </row>
    <row r="175" spans="6:6" s="159" customFormat="1" x14ac:dyDescent="0.2">
      <c r="F175" s="158"/>
    </row>
    <row r="176" spans="6:6" s="159" customFormat="1" x14ac:dyDescent="0.2">
      <c r="F176" s="158"/>
    </row>
    <row r="177" spans="6:6" s="159" customFormat="1" x14ac:dyDescent="0.2">
      <c r="F177" s="158"/>
    </row>
    <row r="178" spans="6:6" s="159" customFormat="1" x14ac:dyDescent="0.2">
      <c r="F178" s="158"/>
    </row>
    <row r="179" spans="6:6" s="159" customFormat="1" x14ac:dyDescent="0.2">
      <c r="F179" s="158"/>
    </row>
    <row r="180" spans="6:6" s="159" customFormat="1" x14ac:dyDescent="0.2">
      <c r="F180" s="158"/>
    </row>
    <row r="181" spans="6:6" s="159" customFormat="1" x14ac:dyDescent="0.2">
      <c r="F181" s="158"/>
    </row>
    <row r="182" spans="6:6" s="159" customFormat="1" x14ac:dyDescent="0.2">
      <c r="F182" s="158"/>
    </row>
    <row r="183" spans="6:6" s="159" customFormat="1" x14ac:dyDescent="0.2">
      <c r="F183" s="158"/>
    </row>
    <row r="184" spans="6:6" s="159" customFormat="1" x14ac:dyDescent="0.2">
      <c r="F184" s="158"/>
    </row>
    <row r="185" spans="6:6" s="159" customFormat="1" x14ac:dyDescent="0.2">
      <c r="F185" s="158"/>
    </row>
    <row r="186" spans="6:6" s="159" customFormat="1" x14ac:dyDescent="0.2">
      <c r="F186" s="158"/>
    </row>
    <row r="187" spans="6:6" s="159" customFormat="1" x14ac:dyDescent="0.2">
      <c r="F187" s="158"/>
    </row>
    <row r="188" spans="6:6" s="159" customFormat="1" x14ac:dyDescent="0.2">
      <c r="F188" s="158"/>
    </row>
    <row r="189" spans="6:6" s="159" customFormat="1" x14ac:dyDescent="0.2">
      <c r="F189" s="158"/>
    </row>
    <row r="190" spans="6:6" s="159" customFormat="1" x14ac:dyDescent="0.2">
      <c r="F190" s="158"/>
    </row>
    <row r="191" spans="6:6" s="159" customFormat="1" x14ac:dyDescent="0.2">
      <c r="F191" s="158"/>
    </row>
    <row r="192" spans="6:6" s="159" customFormat="1" x14ac:dyDescent="0.2">
      <c r="F192" s="158"/>
    </row>
    <row r="193" spans="6:6" s="159" customFormat="1" x14ac:dyDescent="0.2">
      <c r="F193" s="158"/>
    </row>
    <row r="194" spans="6:6" s="159" customFormat="1" x14ac:dyDescent="0.2">
      <c r="F194" s="158"/>
    </row>
    <row r="195" spans="6:6" s="159" customFormat="1" x14ac:dyDescent="0.2">
      <c r="F195" s="158"/>
    </row>
    <row r="196" spans="6:6" s="159" customFormat="1" x14ac:dyDescent="0.2">
      <c r="F196" s="158"/>
    </row>
    <row r="197" spans="6:6" s="159" customFormat="1" x14ac:dyDescent="0.2">
      <c r="F197" s="158"/>
    </row>
    <row r="198" spans="6:6" s="159" customFormat="1" x14ac:dyDescent="0.2">
      <c r="F198" s="158"/>
    </row>
    <row r="199" spans="6:6" s="159" customFormat="1" x14ac:dyDescent="0.2">
      <c r="F199" s="158"/>
    </row>
    <row r="200" spans="6:6" s="159" customFormat="1" x14ac:dyDescent="0.2">
      <c r="F200" s="158"/>
    </row>
    <row r="201" spans="6:6" s="159" customFormat="1" x14ac:dyDescent="0.2">
      <c r="F201" s="158"/>
    </row>
    <row r="202" spans="6:6" s="159" customFormat="1" x14ac:dyDescent="0.2">
      <c r="F202" s="158"/>
    </row>
    <row r="203" spans="6:6" s="159" customFormat="1" x14ac:dyDescent="0.2">
      <c r="F203" s="158"/>
    </row>
    <row r="204" spans="6:6" s="159" customFormat="1" x14ac:dyDescent="0.2">
      <c r="F204" s="158"/>
    </row>
    <row r="205" spans="6:6" s="159" customFormat="1" x14ac:dyDescent="0.2">
      <c r="F205" s="158"/>
    </row>
    <row r="206" spans="6:6" s="159" customFormat="1" x14ac:dyDescent="0.2">
      <c r="F206" s="158"/>
    </row>
    <row r="207" spans="6:6" s="159" customFormat="1" x14ac:dyDescent="0.2">
      <c r="F207" s="158"/>
    </row>
    <row r="208" spans="6:6" s="159" customFormat="1" x14ac:dyDescent="0.2">
      <c r="F208" s="158"/>
    </row>
    <row r="209" spans="6:6" s="159" customFormat="1" x14ac:dyDescent="0.2">
      <c r="F209" s="158"/>
    </row>
    <row r="210" spans="6:6" s="159" customFormat="1" x14ac:dyDescent="0.2">
      <c r="F210" s="158"/>
    </row>
    <row r="211" spans="6:6" s="159" customFormat="1" x14ac:dyDescent="0.2">
      <c r="F211" s="158"/>
    </row>
    <row r="212" spans="6:6" s="159" customFormat="1" x14ac:dyDescent="0.2">
      <c r="F212" s="158"/>
    </row>
    <row r="213" spans="6:6" s="159" customFormat="1" x14ac:dyDescent="0.2">
      <c r="F213" s="158"/>
    </row>
    <row r="214" spans="6:6" s="159" customFormat="1" x14ac:dyDescent="0.2">
      <c r="F214" s="158"/>
    </row>
    <row r="215" spans="6:6" s="159" customFormat="1" x14ac:dyDescent="0.2">
      <c r="F215" s="158"/>
    </row>
    <row r="216" spans="6:6" s="159" customFormat="1" x14ac:dyDescent="0.2">
      <c r="F216" s="158"/>
    </row>
    <row r="217" spans="6:6" s="159" customFormat="1" x14ac:dyDescent="0.2">
      <c r="F217" s="158"/>
    </row>
    <row r="218" spans="6:6" s="159" customFormat="1" x14ac:dyDescent="0.2">
      <c r="F218" s="158"/>
    </row>
    <row r="219" spans="6:6" s="159" customFormat="1" x14ac:dyDescent="0.2">
      <c r="F219" s="158"/>
    </row>
    <row r="220" spans="6:6" s="159" customFormat="1" x14ac:dyDescent="0.2">
      <c r="F220" s="158"/>
    </row>
    <row r="221" spans="6:6" s="159" customFormat="1" x14ac:dyDescent="0.2">
      <c r="F221" s="158"/>
    </row>
    <row r="222" spans="6:6" s="159" customFormat="1" x14ac:dyDescent="0.2">
      <c r="F222" s="158"/>
    </row>
    <row r="223" spans="6:6" s="159" customFormat="1" x14ac:dyDescent="0.2">
      <c r="F223" s="158"/>
    </row>
    <row r="224" spans="6:6" s="159" customFormat="1" x14ac:dyDescent="0.2">
      <c r="F224" s="158"/>
    </row>
    <row r="225" spans="6:6" s="159" customFormat="1" x14ac:dyDescent="0.2">
      <c r="F225" s="158"/>
    </row>
    <row r="226" spans="6:6" s="159" customFormat="1" x14ac:dyDescent="0.2">
      <c r="F226" s="158"/>
    </row>
    <row r="227" spans="6:6" s="159" customFormat="1" x14ac:dyDescent="0.2">
      <c r="F227" s="158"/>
    </row>
    <row r="228" spans="6:6" s="159" customFormat="1" x14ac:dyDescent="0.2">
      <c r="F228" s="158"/>
    </row>
    <row r="229" spans="6:6" s="159" customFormat="1" x14ac:dyDescent="0.2">
      <c r="F229" s="158"/>
    </row>
    <row r="230" spans="6:6" s="159" customFormat="1" x14ac:dyDescent="0.2">
      <c r="F230" s="158"/>
    </row>
    <row r="231" spans="6:6" s="159" customFormat="1" x14ac:dyDescent="0.2">
      <c r="F231" s="158"/>
    </row>
    <row r="232" spans="6:6" s="159" customFormat="1" x14ac:dyDescent="0.2">
      <c r="F232" s="158"/>
    </row>
    <row r="233" spans="6:6" s="159" customFormat="1" x14ac:dyDescent="0.2">
      <c r="F233" s="158"/>
    </row>
    <row r="234" spans="6:6" s="159" customFormat="1" x14ac:dyDescent="0.2">
      <c r="F234" s="158"/>
    </row>
    <row r="235" spans="6:6" s="159" customFormat="1" x14ac:dyDescent="0.2">
      <c r="F235" s="158"/>
    </row>
    <row r="236" spans="6:6" s="159" customFormat="1" x14ac:dyDescent="0.2">
      <c r="F236" s="158"/>
    </row>
    <row r="237" spans="6:6" s="159" customFormat="1" x14ac:dyDescent="0.2">
      <c r="F237" s="158"/>
    </row>
    <row r="238" spans="6:6" s="159" customFormat="1" x14ac:dyDescent="0.2">
      <c r="F238" s="158"/>
    </row>
    <row r="239" spans="6:6" s="159" customFormat="1" x14ac:dyDescent="0.2">
      <c r="F239" s="158"/>
    </row>
    <row r="240" spans="6:6" s="159" customFormat="1" x14ac:dyDescent="0.2">
      <c r="F240" s="158"/>
    </row>
    <row r="241" spans="6:6" s="159" customFormat="1" x14ac:dyDescent="0.2">
      <c r="F241" s="158"/>
    </row>
    <row r="242" spans="6:6" s="159" customFormat="1" x14ac:dyDescent="0.2">
      <c r="F242" s="158"/>
    </row>
    <row r="243" spans="6:6" s="159" customFormat="1" x14ac:dyDescent="0.2">
      <c r="F243" s="158"/>
    </row>
    <row r="244" spans="6:6" s="159" customFormat="1" x14ac:dyDescent="0.2">
      <c r="F244" s="158"/>
    </row>
    <row r="245" spans="6:6" s="159" customFormat="1" x14ac:dyDescent="0.2">
      <c r="F245" s="158"/>
    </row>
    <row r="246" spans="6:6" s="159" customFormat="1" x14ac:dyDescent="0.2">
      <c r="F246" s="158"/>
    </row>
    <row r="247" spans="6:6" s="159" customFormat="1" x14ac:dyDescent="0.2">
      <c r="F247" s="158"/>
    </row>
    <row r="248" spans="6:6" s="159" customFormat="1" x14ac:dyDescent="0.2">
      <c r="F248" s="158"/>
    </row>
    <row r="249" spans="6:6" s="159" customFormat="1" x14ac:dyDescent="0.2">
      <c r="F249" s="158"/>
    </row>
    <row r="250" spans="6:6" s="159" customFormat="1" x14ac:dyDescent="0.2">
      <c r="F250" s="158"/>
    </row>
    <row r="251" spans="6:6" s="159" customFormat="1" x14ac:dyDescent="0.2">
      <c r="F251" s="158"/>
    </row>
    <row r="252" spans="6:6" s="159" customFormat="1" x14ac:dyDescent="0.2">
      <c r="F252" s="158"/>
    </row>
    <row r="253" spans="6:6" s="159" customFormat="1" x14ac:dyDescent="0.2">
      <c r="F253" s="158"/>
    </row>
    <row r="254" spans="6:6" s="159" customFormat="1" x14ac:dyDescent="0.2">
      <c r="F254" s="158"/>
    </row>
    <row r="255" spans="6:6" s="159" customFormat="1" x14ac:dyDescent="0.2">
      <c r="F255" s="158"/>
    </row>
    <row r="256" spans="6:6" s="159" customFormat="1" x14ac:dyDescent="0.2">
      <c r="F256" s="158"/>
    </row>
    <row r="257" spans="6:6" s="159" customFormat="1" x14ac:dyDescent="0.2">
      <c r="F257" s="158"/>
    </row>
    <row r="258" spans="6:6" s="159" customFormat="1" x14ac:dyDescent="0.2">
      <c r="F258" s="158"/>
    </row>
    <row r="259" spans="6:6" s="159" customFormat="1" x14ac:dyDescent="0.2">
      <c r="F259" s="158"/>
    </row>
    <row r="260" spans="6:6" s="159" customFormat="1" x14ac:dyDescent="0.2">
      <c r="F260" s="158"/>
    </row>
    <row r="261" spans="6:6" s="159" customFormat="1" x14ac:dyDescent="0.2">
      <c r="F261" s="158"/>
    </row>
    <row r="262" spans="6:6" s="159" customFormat="1" x14ac:dyDescent="0.2">
      <c r="F262" s="158"/>
    </row>
    <row r="263" spans="6:6" s="159" customFormat="1" x14ac:dyDescent="0.2">
      <c r="F263" s="158"/>
    </row>
    <row r="264" spans="6:6" s="159" customFormat="1" x14ac:dyDescent="0.2">
      <c r="F264" s="158"/>
    </row>
    <row r="265" spans="6:6" s="159" customFormat="1" x14ac:dyDescent="0.2">
      <c r="F265" s="158"/>
    </row>
    <row r="266" spans="6:6" s="159" customFormat="1" x14ac:dyDescent="0.2">
      <c r="F266" s="158"/>
    </row>
    <row r="267" spans="6:6" s="159" customFormat="1" x14ac:dyDescent="0.2">
      <c r="F267" s="158"/>
    </row>
    <row r="268" spans="6:6" s="159" customFormat="1" x14ac:dyDescent="0.2">
      <c r="F268" s="158"/>
    </row>
    <row r="269" spans="6:6" s="159" customFormat="1" x14ac:dyDescent="0.2">
      <c r="F269" s="158"/>
    </row>
    <row r="270" spans="6:6" s="159" customFormat="1" x14ac:dyDescent="0.2">
      <c r="F270" s="158"/>
    </row>
    <row r="271" spans="6:6" s="159" customFormat="1" x14ac:dyDescent="0.2">
      <c r="F271" s="158"/>
    </row>
    <row r="272" spans="6:6" s="159" customFormat="1" x14ac:dyDescent="0.2">
      <c r="F272" s="158"/>
    </row>
    <row r="273" spans="6:6" s="159" customFormat="1" x14ac:dyDescent="0.2">
      <c r="F273" s="158"/>
    </row>
    <row r="274" spans="6:6" s="159" customFormat="1" x14ac:dyDescent="0.2">
      <c r="F274" s="158"/>
    </row>
    <row r="275" spans="6:6" s="159" customFormat="1" x14ac:dyDescent="0.2">
      <c r="F275" s="158"/>
    </row>
    <row r="276" spans="6:6" s="159" customFormat="1" x14ac:dyDescent="0.2">
      <c r="F276" s="158"/>
    </row>
    <row r="277" spans="6:6" s="159" customFormat="1" x14ac:dyDescent="0.2">
      <c r="F277" s="158"/>
    </row>
    <row r="278" spans="6:6" s="159" customFormat="1" x14ac:dyDescent="0.2">
      <c r="F278" s="158"/>
    </row>
    <row r="279" spans="6:6" s="159" customFormat="1" x14ac:dyDescent="0.2">
      <c r="F279" s="158"/>
    </row>
    <row r="280" spans="6:6" s="159" customFormat="1" x14ac:dyDescent="0.2">
      <c r="F280" s="158"/>
    </row>
  </sheetData>
  <autoFilter ref="A1:N23"/>
  <mergeCells count="2">
    <mergeCell ref="O2:P9"/>
    <mergeCell ref="O10:P22"/>
  </mergeCells>
  <phoneticPr fontId="0" type="noConversion"/>
  <hyperlinks>
    <hyperlink ref="A45" r:id="rId1" display="http://www.siliumtech.com/"/>
    <hyperlink ref="B46" r:id="rId2"/>
  </hyperlinks>
  <pageMargins left="0.75" right="0.51" top="1" bottom="1" header="0.5" footer="0.5"/>
  <pageSetup paperSize="9" scale="58" orientation="landscape" r:id="rId3"/>
  <headerFooter alignWithMargins="0">
    <oddHeader>&amp;L&amp;12&amp;P из &amp;N&amp;C&amp;12Прайс-лист на устройства плавного пуска POWTRAN&amp;R&amp;12&amp;D</oddHead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zoomScale="70" zoomScaleNormal="70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W14" sqref="W14"/>
    </sheetView>
  </sheetViews>
  <sheetFormatPr defaultRowHeight="18" x14ac:dyDescent="0.25"/>
  <cols>
    <col min="1" max="1" width="6.140625" style="57" hidden="1" customWidth="1"/>
    <col min="2" max="2" width="25.5703125" style="144" customWidth="1"/>
    <col min="3" max="3" width="8.28515625" style="57" customWidth="1"/>
    <col min="4" max="4" width="10.7109375" style="156" customWidth="1"/>
    <col min="5" max="5" width="11.28515625" style="144" customWidth="1"/>
    <col min="6" max="6" width="9.42578125" style="144" customWidth="1"/>
    <col min="7" max="7" width="6.85546875" style="144" customWidth="1"/>
    <col min="8" max="8" width="16.28515625" style="144" customWidth="1"/>
    <col min="9" max="9" width="12.42578125" style="6" customWidth="1"/>
    <col min="10" max="10" width="10" style="57" customWidth="1"/>
    <col min="11" max="11" width="10.5703125" style="57" customWidth="1"/>
    <col min="12" max="12" width="7.85546875" style="57" hidden="1" customWidth="1"/>
    <col min="13" max="13" width="7.28515625" style="57" customWidth="1"/>
    <col min="14" max="14" width="9.42578125" style="57" customWidth="1"/>
    <col min="15" max="15" width="7.7109375" style="89" customWidth="1"/>
    <col min="16" max="16" width="11.85546875" style="89" customWidth="1"/>
    <col min="17" max="17" width="10.28515625" style="89" hidden="1" customWidth="1"/>
    <col min="18" max="18" width="12.7109375" style="89" bestFit="1" customWidth="1"/>
    <col min="19" max="20" width="9.7109375" style="57" bestFit="1" customWidth="1"/>
    <col min="21" max="16384" width="9.140625" style="57"/>
  </cols>
  <sheetData>
    <row r="1" spans="1:18" s="28" customFormat="1" ht="76.5" customHeight="1" thickBot="1" x14ac:dyDescent="0.3">
      <c r="B1" s="140" t="s">
        <v>28</v>
      </c>
      <c r="C1" s="139" t="s">
        <v>29</v>
      </c>
      <c r="D1" s="152" t="s">
        <v>0</v>
      </c>
      <c r="E1" s="139" t="s">
        <v>30</v>
      </c>
      <c r="F1" s="139" t="s">
        <v>2</v>
      </c>
      <c r="G1" s="139" t="s">
        <v>3</v>
      </c>
      <c r="H1" s="139" t="s">
        <v>31</v>
      </c>
      <c r="I1" s="145" t="s">
        <v>5</v>
      </c>
      <c r="J1" s="109" t="s">
        <v>282</v>
      </c>
      <c r="K1" s="110" t="str">
        <f>CONCATENATE("Цена розн., руб на ",TEXT(Курс!$A$3,"ДД.ММ.ГГГГ"))</f>
        <v>Цена розн., руб на 31.01.2019</v>
      </c>
      <c r="L1" s="109" t="s">
        <v>128</v>
      </c>
      <c r="M1" s="109" t="s">
        <v>181</v>
      </c>
      <c r="N1" s="109" t="s">
        <v>116</v>
      </c>
      <c r="O1" s="109" t="s">
        <v>135</v>
      </c>
      <c r="P1" s="111" t="s">
        <v>403</v>
      </c>
      <c r="Q1" s="30"/>
      <c r="R1" s="30"/>
    </row>
    <row r="2" spans="1:18" ht="33" customHeight="1" x14ac:dyDescent="0.25">
      <c r="B2" s="141" t="s">
        <v>114</v>
      </c>
      <c r="C2" s="136">
        <v>1</v>
      </c>
      <c r="D2" s="153">
        <v>220</v>
      </c>
      <c r="E2" s="149">
        <v>0.75</v>
      </c>
      <c r="F2" s="149">
        <v>4</v>
      </c>
      <c r="G2" s="141">
        <v>2</v>
      </c>
      <c r="H2" s="141" t="s">
        <v>260</v>
      </c>
      <c r="I2" s="146" t="s">
        <v>261</v>
      </c>
      <c r="J2" s="137">
        <v>126</v>
      </c>
      <c r="K2" s="137">
        <f>ROUND(J2*Курс!$B$3,0)</f>
        <v>8328</v>
      </c>
      <c r="L2" s="138">
        <v>0.1</v>
      </c>
      <c r="M2" s="138">
        <v>0.15</v>
      </c>
      <c r="N2" s="138">
        <v>0.2</v>
      </c>
      <c r="O2" s="138">
        <v>0</v>
      </c>
      <c r="P2" s="137">
        <f>ROUND((1-O2)*K2,0)</f>
        <v>8328</v>
      </c>
    </row>
    <row r="3" spans="1:18" ht="33" customHeight="1" x14ac:dyDescent="0.25">
      <c r="B3" s="141" t="s">
        <v>115</v>
      </c>
      <c r="C3" s="136">
        <v>1</v>
      </c>
      <c r="D3" s="153">
        <v>220</v>
      </c>
      <c r="E3" s="149">
        <v>1.5</v>
      </c>
      <c r="F3" s="149">
        <v>7</v>
      </c>
      <c r="G3" s="141">
        <v>2</v>
      </c>
      <c r="H3" s="141" t="s">
        <v>260</v>
      </c>
      <c r="I3" s="146" t="s">
        <v>261</v>
      </c>
      <c r="J3" s="137">
        <v>132</v>
      </c>
      <c r="K3" s="137">
        <f>ROUND(J3*Курс!$B$3,0)</f>
        <v>8725</v>
      </c>
      <c r="L3" s="138">
        <v>0.1</v>
      </c>
      <c r="M3" s="138">
        <v>0.15</v>
      </c>
      <c r="N3" s="138">
        <v>0.2</v>
      </c>
      <c r="O3" s="138">
        <v>0</v>
      </c>
      <c r="P3" s="137">
        <f t="shared" ref="P3:P23" si="0">ROUND((1-O3)*K3,0)</f>
        <v>8725</v>
      </c>
    </row>
    <row r="4" spans="1:18" ht="33" customHeight="1" x14ac:dyDescent="0.25">
      <c r="B4" s="141" t="s">
        <v>129</v>
      </c>
      <c r="C4" s="136">
        <v>1</v>
      </c>
      <c r="D4" s="153">
        <v>220</v>
      </c>
      <c r="E4" s="149" t="s">
        <v>357</v>
      </c>
      <c r="F4" s="149">
        <v>10</v>
      </c>
      <c r="G4" s="141">
        <v>3</v>
      </c>
      <c r="H4" s="141" t="s">
        <v>262</v>
      </c>
      <c r="I4" s="146" t="s">
        <v>263</v>
      </c>
      <c r="J4" s="137">
        <v>225</v>
      </c>
      <c r="K4" s="137">
        <f>ROUND(J4*Курс!$B$3,0)</f>
        <v>14872</v>
      </c>
      <c r="L4" s="138">
        <v>0.1</v>
      </c>
      <c r="M4" s="138">
        <v>0.15</v>
      </c>
      <c r="N4" s="138">
        <v>0.2</v>
      </c>
      <c r="O4" s="138">
        <v>0</v>
      </c>
      <c r="P4" s="137">
        <f t="shared" si="0"/>
        <v>14872</v>
      </c>
    </row>
    <row r="5" spans="1:18" ht="33" customHeight="1" x14ac:dyDescent="0.25">
      <c r="B5" s="141" t="s">
        <v>182</v>
      </c>
      <c r="C5" s="136">
        <v>1</v>
      </c>
      <c r="D5" s="153">
        <v>220</v>
      </c>
      <c r="E5" s="149" t="s">
        <v>358</v>
      </c>
      <c r="F5" s="149">
        <v>16</v>
      </c>
      <c r="G5" s="141">
        <v>5</v>
      </c>
      <c r="H5" s="141" t="s">
        <v>264</v>
      </c>
      <c r="I5" s="146" t="s">
        <v>265</v>
      </c>
      <c r="J5" s="137">
        <v>310</v>
      </c>
      <c r="K5" s="137">
        <f>ROUND(J5*Курс!$B$3,0)</f>
        <v>20491</v>
      </c>
      <c r="L5" s="138">
        <v>0.1</v>
      </c>
      <c r="M5" s="138">
        <v>0.15</v>
      </c>
      <c r="N5" s="138">
        <v>0.2</v>
      </c>
      <c r="O5" s="138">
        <v>0</v>
      </c>
      <c r="P5" s="137">
        <f t="shared" si="0"/>
        <v>20491</v>
      </c>
    </row>
    <row r="6" spans="1:18" ht="33" customHeight="1" x14ac:dyDescent="0.25">
      <c r="B6" s="141" t="s">
        <v>183</v>
      </c>
      <c r="C6" s="136">
        <v>1</v>
      </c>
      <c r="D6" s="153">
        <v>220</v>
      </c>
      <c r="E6" s="149" t="s">
        <v>359</v>
      </c>
      <c r="F6" s="149">
        <v>23</v>
      </c>
      <c r="G6" s="141">
        <v>5</v>
      </c>
      <c r="H6" s="141" t="s">
        <v>264</v>
      </c>
      <c r="I6" s="146" t="s">
        <v>265</v>
      </c>
      <c r="J6" s="137">
        <v>433</v>
      </c>
      <c r="K6" s="137">
        <f>ROUND(J6*Курс!$B$3,0)</f>
        <v>28621</v>
      </c>
      <c r="L6" s="138">
        <v>0.1</v>
      </c>
      <c r="M6" s="138">
        <v>0.15</v>
      </c>
      <c r="N6" s="138">
        <v>0.2</v>
      </c>
      <c r="O6" s="138">
        <v>0</v>
      </c>
      <c r="P6" s="137">
        <f t="shared" si="0"/>
        <v>28621</v>
      </c>
    </row>
    <row r="7" spans="1:18" ht="33" customHeight="1" x14ac:dyDescent="0.25">
      <c r="A7" s="57" t="s">
        <v>388</v>
      </c>
      <c r="B7" s="142" t="s">
        <v>184</v>
      </c>
      <c r="C7" s="131">
        <v>3</v>
      </c>
      <c r="D7" s="154">
        <v>380</v>
      </c>
      <c r="E7" s="150" t="s">
        <v>397</v>
      </c>
      <c r="F7" s="150" t="s">
        <v>396</v>
      </c>
      <c r="G7" s="142">
        <v>2</v>
      </c>
      <c r="H7" s="142" t="s">
        <v>260</v>
      </c>
      <c r="I7" s="147" t="s">
        <v>261</v>
      </c>
      <c r="J7" s="132">
        <v>134</v>
      </c>
      <c r="K7" s="132">
        <f>ROUND(J7*Курс!$B$3,0)</f>
        <v>8857</v>
      </c>
      <c r="L7" s="133">
        <v>0.1</v>
      </c>
      <c r="M7" s="133">
        <v>0.15</v>
      </c>
      <c r="N7" s="133">
        <v>0.2</v>
      </c>
      <c r="O7" s="133">
        <v>0</v>
      </c>
      <c r="P7" s="132">
        <f t="shared" si="0"/>
        <v>8857</v>
      </c>
      <c r="Q7" s="89" t="s">
        <v>388</v>
      </c>
    </row>
    <row r="8" spans="1:18" ht="33" customHeight="1" x14ac:dyDescent="0.25">
      <c r="B8" s="142" t="s">
        <v>185</v>
      </c>
      <c r="C8" s="131">
        <v>3</v>
      </c>
      <c r="D8" s="154">
        <v>380</v>
      </c>
      <c r="E8" s="150" t="s">
        <v>186</v>
      </c>
      <c r="F8" s="150" t="s">
        <v>187</v>
      </c>
      <c r="G8" s="142">
        <v>2</v>
      </c>
      <c r="H8" s="142" t="s">
        <v>260</v>
      </c>
      <c r="I8" s="147" t="s">
        <v>261</v>
      </c>
      <c r="J8" s="132">
        <v>140</v>
      </c>
      <c r="K8" s="132">
        <f>ROUND(J8*Курс!$B$3,0)</f>
        <v>9254</v>
      </c>
      <c r="L8" s="133">
        <v>0.1</v>
      </c>
      <c r="M8" s="133">
        <v>0.15</v>
      </c>
      <c r="N8" s="133">
        <v>0.2</v>
      </c>
      <c r="O8" s="133">
        <v>0</v>
      </c>
      <c r="P8" s="132">
        <f t="shared" si="0"/>
        <v>9254</v>
      </c>
    </row>
    <row r="9" spans="1:18" ht="33" customHeight="1" x14ac:dyDescent="0.25">
      <c r="B9" s="142" t="s">
        <v>188</v>
      </c>
      <c r="C9" s="131">
        <v>3</v>
      </c>
      <c r="D9" s="154">
        <v>380</v>
      </c>
      <c r="E9" s="150" t="s">
        <v>189</v>
      </c>
      <c r="F9" s="150" t="s">
        <v>190</v>
      </c>
      <c r="G9" s="142">
        <v>2</v>
      </c>
      <c r="H9" s="142" t="s">
        <v>260</v>
      </c>
      <c r="I9" s="147" t="s">
        <v>261</v>
      </c>
      <c r="J9" s="132">
        <v>157</v>
      </c>
      <c r="K9" s="132">
        <f>ROUND(J9*Курс!$B$3,0)</f>
        <v>10377</v>
      </c>
      <c r="L9" s="133">
        <v>0.1</v>
      </c>
      <c r="M9" s="133">
        <v>0.15</v>
      </c>
      <c r="N9" s="133">
        <v>0.2</v>
      </c>
      <c r="O9" s="133">
        <v>0</v>
      </c>
      <c r="P9" s="132">
        <f t="shared" si="0"/>
        <v>10377</v>
      </c>
    </row>
    <row r="10" spans="1:18" ht="33" customHeight="1" x14ac:dyDescent="0.25">
      <c r="B10" s="142" t="s">
        <v>191</v>
      </c>
      <c r="C10" s="131">
        <v>3</v>
      </c>
      <c r="D10" s="154">
        <v>380</v>
      </c>
      <c r="E10" s="150" t="s">
        <v>192</v>
      </c>
      <c r="F10" s="150" t="s">
        <v>193</v>
      </c>
      <c r="G10" s="142">
        <v>3</v>
      </c>
      <c r="H10" s="142" t="s">
        <v>262</v>
      </c>
      <c r="I10" s="147" t="s">
        <v>263</v>
      </c>
      <c r="J10" s="132">
        <v>261</v>
      </c>
      <c r="K10" s="132">
        <f>ROUND(J10*Курс!$B$3,0)</f>
        <v>17252</v>
      </c>
      <c r="L10" s="133">
        <v>0.1</v>
      </c>
      <c r="M10" s="133">
        <v>0.15</v>
      </c>
      <c r="N10" s="133">
        <v>0.2</v>
      </c>
      <c r="O10" s="133">
        <v>0</v>
      </c>
      <c r="P10" s="132">
        <f t="shared" si="0"/>
        <v>17252</v>
      </c>
    </row>
    <row r="11" spans="1:18" ht="33" customHeight="1" x14ac:dyDescent="0.25">
      <c r="B11" s="142" t="s">
        <v>194</v>
      </c>
      <c r="C11" s="131">
        <v>3</v>
      </c>
      <c r="D11" s="154">
        <v>380</v>
      </c>
      <c r="E11" s="150" t="s">
        <v>195</v>
      </c>
      <c r="F11" s="150" t="s">
        <v>196</v>
      </c>
      <c r="G11" s="142">
        <v>5</v>
      </c>
      <c r="H11" s="142" t="s">
        <v>264</v>
      </c>
      <c r="I11" s="147" t="s">
        <v>265</v>
      </c>
      <c r="J11" s="132">
        <v>325</v>
      </c>
      <c r="K11" s="132">
        <f>ROUND(J11*Курс!$B$3,0)</f>
        <v>21482</v>
      </c>
      <c r="L11" s="133">
        <v>0.1</v>
      </c>
      <c r="M11" s="133">
        <v>0.15</v>
      </c>
      <c r="N11" s="133">
        <v>0.2</v>
      </c>
      <c r="O11" s="133">
        <v>0</v>
      </c>
      <c r="P11" s="132">
        <f t="shared" si="0"/>
        <v>21482</v>
      </c>
    </row>
    <row r="12" spans="1:18" ht="33" customHeight="1" x14ac:dyDescent="0.25">
      <c r="B12" s="142" t="s">
        <v>197</v>
      </c>
      <c r="C12" s="131">
        <v>3</v>
      </c>
      <c r="D12" s="154">
        <v>380</v>
      </c>
      <c r="E12" s="150" t="s">
        <v>198</v>
      </c>
      <c r="F12" s="150" t="s">
        <v>199</v>
      </c>
      <c r="G12" s="142">
        <v>5</v>
      </c>
      <c r="H12" s="142" t="s">
        <v>264</v>
      </c>
      <c r="I12" s="147" t="s">
        <v>265</v>
      </c>
      <c r="J12" s="132">
        <v>346</v>
      </c>
      <c r="K12" s="132">
        <f>ROUND(J12*Курс!$B$3,0)</f>
        <v>22870</v>
      </c>
      <c r="L12" s="133">
        <v>0.1</v>
      </c>
      <c r="M12" s="133">
        <v>0.15</v>
      </c>
      <c r="N12" s="133">
        <v>0.2</v>
      </c>
      <c r="O12" s="133">
        <v>0</v>
      </c>
      <c r="P12" s="132">
        <f t="shared" si="0"/>
        <v>22870</v>
      </c>
    </row>
    <row r="13" spans="1:18" ht="33" customHeight="1" x14ac:dyDescent="0.25">
      <c r="B13" s="142" t="s">
        <v>200</v>
      </c>
      <c r="C13" s="131">
        <v>3</v>
      </c>
      <c r="D13" s="154">
        <v>380</v>
      </c>
      <c r="E13" s="150" t="s">
        <v>201</v>
      </c>
      <c r="F13" s="150" t="s">
        <v>202</v>
      </c>
      <c r="G13" s="142">
        <v>8</v>
      </c>
      <c r="H13" s="142" t="s">
        <v>266</v>
      </c>
      <c r="I13" s="147" t="s">
        <v>267</v>
      </c>
      <c r="J13" s="132">
        <v>493</v>
      </c>
      <c r="K13" s="132">
        <f>ROUND(J13*Курс!$B$3,0)</f>
        <v>32587</v>
      </c>
      <c r="L13" s="133">
        <v>0.1</v>
      </c>
      <c r="M13" s="133">
        <v>0.15</v>
      </c>
      <c r="N13" s="133">
        <v>0.2</v>
      </c>
      <c r="O13" s="133">
        <v>0</v>
      </c>
      <c r="P13" s="132">
        <f t="shared" si="0"/>
        <v>32587</v>
      </c>
    </row>
    <row r="14" spans="1:18" ht="33" customHeight="1" x14ac:dyDescent="0.25">
      <c r="B14" s="142" t="s">
        <v>203</v>
      </c>
      <c r="C14" s="131">
        <v>3</v>
      </c>
      <c r="D14" s="154">
        <v>380</v>
      </c>
      <c r="E14" s="150" t="s">
        <v>204</v>
      </c>
      <c r="F14" s="150" t="s">
        <v>205</v>
      </c>
      <c r="G14" s="142">
        <v>8</v>
      </c>
      <c r="H14" s="142" t="s">
        <v>266</v>
      </c>
      <c r="I14" s="147" t="s">
        <v>267</v>
      </c>
      <c r="J14" s="132">
        <v>533</v>
      </c>
      <c r="K14" s="132">
        <f>ROUND(J14*Курс!$B$3,0)</f>
        <v>35231</v>
      </c>
      <c r="L14" s="133">
        <v>0.1</v>
      </c>
      <c r="M14" s="133">
        <v>0.15</v>
      </c>
      <c r="N14" s="133">
        <v>0.2</v>
      </c>
      <c r="O14" s="133">
        <v>0</v>
      </c>
      <c r="P14" s="132">
        <f t="shared" si="0"/>
        <v>35231</v>
      </c>
    </row>
    <row r="15" spans="1:18" ht="33" customHeight="1" x14ac:dyDescent="0.25">
      <c r="B15" s="142" t="s">
        <v>206</v>
      </c>
      <c r="C15" s="131">
        <v>3</v>
      </c>
      <c r="D15" s="154">
        <v>380</v>
      </c>
      <c r="E15" s="150" t="s">
        <v>207</v>
      </c>
      <c r="F15" s="150" t="s">
        <v>208</v>
      </c>
      <c r="G15" s="142">
        <v>9</v>
      </c>
      <c r="H15" s="142" t="s">
        <v>266</v>
      </c>
      <c r="I15" s="147" t="s">
        <v>267</v>
      </c>
      <c r="J15" s="132">
        <v>652</v>
      </c>
      <c r="K15" s="132">
        <f>ROUND(J15*Курс!$B$3,0)</f>
        <v>43096</v>
      </c>
      <c r="L15" s="133">
        <v>0.1</v>
      </c>
      <c r="M15" s="133">
        <v>0.15</v>
      </c>
      <c r="N15" s="133">
        <v>0.2</v>
      </c>
      <c r="O15" s="133">
        <v>0</v>
      </c>
      <c r="P15" s="132">
        <f t="shared" si="0"/>
        <v>43096</v>
      </c>
    </row>
    <row r="16" spans="1:18" ht="33" customHeight="1" x14ac:dyDescent="0.25">
      <c r="B16" s="142" t="s">
        <v>209</v>
      </c>
      <c r="C16" s="131">
        <v>3</v>
      </c>
      <c r="D16" s="154">
        <v>380</v>
      </c>
      <c r="E16" s="150" t="s">
        <v>210</v>
      </c>
      <c r="F16" s="150" t="s">
        <v>211</v>
      </c>
      <c r="G16" s="142">
        <v>25</v>
      </c>
      <c r="H16" s="142" t="s">
        <v>268</v>
      </c>
      <c r="I16" s="147" t="s">
        <v>269</v>
      </c>
      <c r="J16" s="132">
        <v>1073</v>
      </c>
      <c r="K16" s="132">
        <f>ROUND(J16*Курс!$B$3,0)</f>
        <v>70924</v>
      </c>
      <c r="L16" s="133">
        <v>0.1</v>
      </c>
      <c r="M16" s="133">
        <v>0.15</v>
      </c>
      <c r="N16" s="133">
        <v>0.2</v>
      </c>
      <c r="O16" s="133">
        <v>0</v>
      </c>
      <c r="P16" s="132">
        <f t="shared" si="0"/>
        <v>70924</v>
      </c>
    </row>
    <row r="17" spans="2:16" s="57" customFormat="1" ht="33" customHeight="1" x14ac:dyDescent="0.25">
      <c r="B17" s="142" t="s">
        <v>212</v>
      </c>
      <c r="C17" s="131">
        <v>3</v>
      </c>
      <c r="D17" s="154">
        <v>380</v>
      </c>
      <c r="E17" s="150" t="s">
        <v>213</v>
      </c>
      <c r="F17" s="150" t="s">
        <v>214</v>
      </c>
      <c r="G17" s="142">
        <v>25</v>
      </c>
      <c r="H17" s="142" t="s">
        <v>268</v>
      </c>
      <c r="I17" s="147" t="s">
        <v>269</v>
      </c>
      <c r="J17" s="132">
        <v>1162</v>
      </c>
      <c r="K17" s="132">
        <f>ROUND(J17*Курс!$B$3,0)</f>
        <v>76807</v>
      </c>
      <c r="L17" s="133">
        <v>0.1</v>
      </c>
      <c r="M17" s="133">
        <v>0.15</v>
      </c>
      <c r="N17" s="133">
        <v>0.2</v>
      </c>
      <c r="O17" s="133">
        <v>0</v>
      </c>
      <c r="P17" s="132">
        <f t="shared" si="0"/>
        <v>76807</v>
      </c>
    </row>
    <row r="18" spans="2:16" s="57" customFormat="1" ht="33" customHeight="1" x14ac:dyDescent="0.25">
      <c r="B18" s="142" t="s">
        <v>215</v>
      </c>
      <c r="C18" s="131">
        <v>3</v>
      </c>
      <c r="D18" s="154">
        <v>380</v>
      </c>
      <c r="E18" s="150" t="s">
        <v>216</v>
      </c>
      <c r="F18" s="150" t="s">
        <v>217</v>
      </c>
      <c r="G18" s="142">
        <v>25</v>
      </c>
      <c r="H18" s="142" t="s">
        <v>268</v>
      </c>
      <c r="I18" s="147" t="s">
        <v>269</v>
      </c>
      <c r="J18" s="132">
        <v>1252</v>
      </c>
      <c r="K18" s="132">
        <f>ROUND(J18*Курс!$B$3,0)</f>
        <v>82756</v>
      </c>
      <c r="L18" s="133">
        <v>0.1</v>
      </c>
      <c r="M18" s="133">
        <v>0.15</v>
      </c>
      <c r="N18" s="133">
        <v>0.2</v>
      </c>
      <c r="O18" s="133">
        <v>0</v>
      </c>
      <c r="P18" s="132">
        <f t="shared" si="0"/>
        <v>82756</v>
      </c>
    </row>
    <row r="19" spans="2:16" s="57" customFormat="1" ht="33" customHeight="1" x14ac:dyDescent="0.25">
      <c r="B19" s="142" t="s">
        <v>218</v>
      </c>
      <c r="C19" s="131">
        <v>3</v>
      </c>
      <c r="D19" s="154">
        <v>380</v>
      </c>
      <c r="E19" s="150" t="s">
        <v>219</v>
      </c>
      <c r="F19" s="150" t="s">
        <v>220</v>
      </c>
      <c r="G19" s="142">
        <v>40</v>
      </c>
      <c r="H19" s="142" t="s">
        <v>270</v>
      </c>
      <c r="I19" s="147" t="s">
        <v>271</v>
      </c>
      <c r="J19" s="132">
        <v>1664</v>
      </c>
      <c r="K19" s="132">
        <f>ROUND(J19*Курс!$B$3,0)</f>
        <v>109988</v>
      </c>
      <c r="L19" s="133">
        <v>0.1</v>
      </c>
      <c r="M19" s="133">
        <v>0.15</v>
      </c>
      <c r="N19" s="133">
        <v>0.2</v>
      </c>
      <c r="O19" s="133">
        <v>0</v>
      </c>
      <c r="P19" s="132">
        <f t="shared" si="0"/>
        <v>109988</v>
      </c>
    </row>
    <row r="20" spans="2:16" s="57" customFormat="1" ht="33" customHeight="1" x14ac:dyDescent="0.25">
      <c r="B20" s="142" t="s">
        <v>221</v>
      </c>
      <c r="C20" s="131">
        <v>3</v>
      </c>
      <c r="D20" s="154">
        <v>380</v>
      </c>
      <c r="E20" s="150" t="s">
        <v>222</v>
      </c>
      <c r="F20" s="150" t="s">
        <v>223</v>
      </c>
      <c r="G20" s="142">
        <v>40</v>
      </c>
      <c r="H20" s="142" t="s">
        <v>270</v>
      </c>
      <c r="I20" s="147" t="s">
        <v>271</v>
      </c>
      <c r="J20" s="132">
        <v>1872</v>
      </c>
      <c r="K20" s="132">
        <f>ROUND(J20*Курс!$B$3,0)</f>
        <v>123737</v>
      </c>
      <c r="L20" s="133">
        <v>0.1</v>
      </c>
      <c r="M20" s="133">
        <v>0.15</v>
      </c>
      <c r="N20" s="133">
        <v>0.2</v>
      </c>
      <c r="O20" s="133">
        <v>0</v>
      </c>
      <c r="P20" s="132">
        <f t="shared" si="0"/>
        <v>123737</v>
      </c>
    </row>
    <row r="21" spans="2:16" s="57" customFormat="1" ht="33" customHeight="1" x14ac:dyDescent="0.25">
      <c r="B21" s="142" t="s">
        <v>224</v>
      </c>
      <c r="C21" s="131">
        <v>3</v>
      </c>
      <c r="D21" s="154">
        <v>380</v>
      </c>
      <c r="E21" s="150" t="s">
        <v>225</v>
      </c>
      <c r="F21" s="150" t="s">
        <v>226</v>
      </c>
      <c r="G21" s="142">
        <v>51</v>
      </c>
      <c r="H21" s="142" t="s">
        <v>272</v>
      </c>
      <c r="I21" s="147" t="s">
        <v>273</v>
      </c>
      <c r="J21" s="132">
        <v>2364</v>
      </c>
      <c r="K21" s="132">
        <f>ROUND(J21*Курс!$B$3,0)</f>
        <v>156257</v>
      </c>
      <c r="L21" s="133">
        <v>0.1</v>
      </c>
      <c r="M21" s="133">
        <v>0.15</v>
      </c>
      <c r="N21" s="133">
        <v>0.2</v>
      </c>
      <c r="O21" s="133">
        <v>0</v>
      </c>
      <c r="P21" s="132">
        <f t="shared" si="0"/>
        <v>156257</v>
      </c>
    </row>
    <row r="22" spans="2:16" s="57" customFormat="1" ht="33" customHeight="1" x14ac:dyDescent="0.25">
      <c r="B22" s="142" t="s">
        <v>227</v>
      </c>
      <c r="C22" s="131">
        <v>3</v>
      </c>
      <c r="D22" s="154">
        <v>380</v>
      </c>
      <c r="E22" s="150" t="s">
        <v>228</v>
      </c>
      <c r="F22" s="150" t="s">
        <v>229</v>
      </c>
      <c r="G22" s="142">
        <v>51</v>
      </c>
      <c r="H22" s="142" t="s">
        <v>272</v>
      </c>
      <c r="I22" s="147" t="s">
        <v>273</v>
      </c>
      <c r="J22" s="132">
        <v>2722</v>
      </c>
      <c r="K22" s="132">
        <f>ROUND(J22*Курс!$B$3,0)</f>
        <v>179921</v>
      </c>
      <c r="L22" s="133">
        <v>0.1</v>
      </c>
      <c r="M22" s="133">
        <v>0.15</v>
      </c>
      <c r="N22" s="133">
        <v>0.2</v>
      </c>
      <c r="O22" s="133">
        <v>0</v>
      </c>
      <c r="P22" s="132">
        <f t="shared" si="0"/>
        <v>179921</v>
      </c>
    </row>
    <row r="23" spans="2:16" s="57" customFormat="1" ht="33" customHeight="1" x14ac:dyDescent="0.25">
      <c r="B23" s="142" t="s">
        <v>250</v>
      </c>
      <c r="C23" s="131">
        <v>3</v>
      </c>
      <c r="D23" s="154">
        <v>380</v>
      </c>
      <c r="E23" s="150" t="s">
        <v>230</v>
      </c>
      <c r="F23" s="150" t="s">
        <v>231</v>
      </c>
      <c r="G23" s="142">
        <v>75</v>
      </c>
      <c r="H23" s="142" t="s">
        <v>274</v>
      </c>
      <c r="I23" s="147" t="s">
        <v>275</v>
      </c>
      <c r="J23" s="132">
        <v>3547</v>
      </c>
      <c r="K23" s="132">
        <f>ROUND(J23*Курс!$B$3,0)</f>
        <v>234452</v>
      </c>
      <c r="L23" s="133">
        <v>0.1</v>
      </c>
      <c r="M23" s="133">
        <v>0.15</v>
      </c>
      <c r="N23" s="133">
        <v>0.2</v>
      </c>
      <c r="O23" s="133">
        <v>0</v>
      </c>
      <c r="P23" s="132">
        <f t="shared" si="0"/>
        <v>234452</v>
      </c>
    </row>
    <row r="24" spans="2:16" s="57" customFormat="1" ht="33" customHeight="1" x14ac:dyDescent="0.25">
      <c r="B24" s="142" t="s">
        <v>251</v>
      </c>
      <c r="C24" s="131">
        <v>3</v>
      </c>
      <c r="D24" s="154">
        <v>380</v>
      </c>
      <c r="E24" s="150" t="s">
        <v>232</v>
      </c>
      <c r="F24" s="150" t="s">
        <v>233</v>
      </c>
      <c r="G24" s="142">
        <v>75</v>
      </c>
      <c r="H24" s="142" t="s">
        <v>274</v>
      </c>
      <c r="I24" s="147" t="s">
        <v>275</v>
      </c>
      <c r="J24" s="132">
        <v>4143</v>
      </c>
      <c r="K24" s="132">
        <f>ROUND(J24*Курс!$B$3,0)</f>
        <v>273847</v>
      </c>
      <c r="L24" s="133">
        <v>0.1</v>
      </c>
      <c r="M24" s="133">
        <v>0.15</v>
      </c>
      <c r="N24" s="133">
        <v>0.2</v>
      </c>
      <c r="O24" s="133">
        <v>0</v>
      </c>
      <c r="P24" s="132">
        <f t="shared" ref="P24:P32" si="1">ROUND((1-O24)*K24,0)</f>
        <v>273847</v>
      </c>
    </row>
    <row r="25" spans="2:16" s="57" customFormat="1" ht="33" customHeight="1" x14ac:dyDescent="0.25">
      <c r="B25" s="142" t="s">
        <v>252</v>
      </c>
      <c r="C25" s="131">
        <v>3</v>
      </c>
      <c r="D25" s="154">
        <v>380</v>
      </c>
      <c r="E25" s="150" t="s">
        <v>234</v>
      </c>
      <c r="F25" s="150" t="s">
        <v>235</v>
      </c>
      <c r="G25" s="142">
        <v>108</v>
      </c>
      <c r="H25" s="142" t="s">
        <v>276</v>
      </c>
      <c r="I25" s="147" t="s">
        <v>277</v>
      </c>
      <c r="J25" s="132">
        <v>5502</v>
      </c>
      <c r="K25" s="132">
        <f>ROUND(J25*Курс!$B$3,0)</f>
        <v>363675</v>
      </c>
      <c r="L25" s="133">
        <v>0.1</v>
      </c>
      <c r="M25" s="133">
        <v>0.15</v>
      </c>
      <c r="N25" s="133">
        <v>0.2</v>
      </c>
      <c r="O25" s="133">
        <v>0</v>
      </c>
      <c r="P25" s="132">
        <f t="shared" si="1"/>
        <v>363675</v>
      </c>
    </row>
    <row r="26" spans="2:16" s="57" customFormat="1" ht="33" customHeight="1" x14ac:dyDescent="0.25">
      <c r="B26" s="142" t="s">
        <v>253</v>
      </c>
      <c r="C26" s="131">
        <v>3</v>
      </c>
      <c r="D26" s="154">
        <v>380</v>
      </c>
      <c r="E26" s="150" t="s">
        <v>236</v>
      </c>
      <c r="F26" s="150" t="s">
        <v>237</v>
      </c>
      <c r="G26" s="142">
        <v>108</v>
      </c>
      <c r="H26" s="142" t="s">
        <v>276</v>
      </c>
      <c r="I26" s="147" t="s">
        <v>277</v>
      </c>
      <c r="J26" s="132">
        <v>6396</v>
      </c>
      <c r="K26" s="132">
        <f>ROUND(J26*Курс!$B$3,0)</f>
        <v>422767</v>
      </c>
      <c r="L26" s="133">
        <v>0.1</v>
      </c>
      <c r="M26" s="133">
        <v>0.15</v>
      </c>
      <c r="N26" s="133">
        <v>0.2</v>
      </c>
      <c r="O26" s="133">
        <v>0</v>
      </c>
      <c r="P26" s="132">
        <f t="shared" si="1"/>
        <v>422767</v>
      </c>
    </row>
    <row r="27" spans="2:16" s="57" customFormat="1" ht="33" customHeight="1" x14ac:dyDescent="0.25">
      <c r="B27" s="142" t="s">
        <v>254</v>
      </c>
      <c r="C27" s="131">
        <v>3</v>
      </c>
      <c r="D27" s="154">
        <v>380</v>
      </c>
      <c r="E27" s="150" t="s">
        <v>238</v>
      </c>
      <c r="F27" s="150" t="s">
        <v>239</v>
      </c>
      <c r="G27" s="142">
        <v>168</v>
      </c>
      <c r="H27" s="142" t="s">
        <v>278</v>
      </c>
      <c r="I27" s="147" t="s">
        <v>279</v>
      </c>
      <c r="J27" s="132">
        <v>8459</v>
      </c>
      <c r="K27" s="132">
        <f>ROUND(J27*Курс!$B$3,0)</f>
        <v>559129</v>
      </c>
      <c r="L27" s="133">
        <v>0.1</v>
      </c>
      <c r="M27" s="133">
        <v>0.15</v>
      </c>
      <c r="N27" s="133">
        <v>0.2</v>
      </c>
      <c r="O27" s="133">
        <v>0</v>
      </c>
      <c r="P27" s="132">
        <f t="shared" si="1"/>
        <v>559129</v>
      </c>
    </row>
    <row r="28" spans="2:16" s="57" customFormat="1" ht="33" customHeight="1" x14ac:dyDescent="0.25">
      <c r="B28" s="142" t="s">
        <v>255</v>
      </c>
      <c r="C28" s="131">
        <v>3</v>
      </c>
      <c r="D28" s="154">
        <v>380</v>
      </c>
      <c r="E28" s="150" t="s">
        <v>240</v>
      </c>
      <c r="F28" s="150" t="s">
        <v>241</v>
      </c>
      <c r="G28" s="142">
        <v>168</v>
      </c>
      <c r="H28" s="142" t="s">
        <v>278</v>
      </c>
      <c r="I28" s="147" t="s">
        <v>279</v>
      </c>
      <c r="J28" s="132">
        <v>9055</v>
      </c>
      <c r="K28" s="132">
        <f>ROUND(J28*Курс!$B$3,0)</f>
        <v>598524</v>
      </c>
      <c r="L28" s="133">
        <v>0.1</v>
      </c>
      <c r="M28" s="133">
        <v>0.15</v>
      </c>
      <c r="N28" s="133">
        <v>0.2</v>
      </c>
      <c r="O28" s="133">
        <v>0</v>
      </c>
      <c r="P28" s="132">
        <f t="shared" si="1"/>
        <v>598524</v>
      </c>
    </row>
    <row r="29" spans="2:16" s="57" customFormat="1" ht="33" customHeight="1" x14ac:dyDescent="0.25">
      <c r="B29" s="142" t="s">
        <v>256</v>
      </c>
      <c r="C29" s="131">
        <v>3</v>
      </c>
      <c r="D29" s="154">
        <v>380</v>
      </c>
      <c r="E29" s="150" t="s">
        <v>242</v>
      </c>
      <c r="F29" s="150" t="s">
        <v>243</v>
      </c>
      <c r="G29" s="142">
        <v>168</v>
      </c>
      <c r="H29" s="142" t="s">
        <v>278</v>
      </c>
      <c r="I29" s="147" t="s">
        <v>279</v>
      </c>
      <c r="J29" s="132">
        <v>9651</v>
      </c>
      <c r="K29" s="132">
        <f>ROUND(J29*Курс!$B$3,0)</f>
        <v>637919</v>
      </c>
      <c r="L29" s="133">
        <v>0.1</v>
      </c>
      <c r="M29" s="133">
        <v>0.15</v>
      </c>
      <c r="N29" s="133">
        <v>0.2</v>
      </c>
      <c r="O29" s="133">
        <v>0</v>
      </c>
      <c r="P29" s="132">
        <f t="shared" si="1"/>
        <v>637919</v>
      </c>
    </row>
    <row r="30" spans="2:16" s="57" customFormat="1" ht="33" customHeight="1" x14ac:dyDescent="0.25">
      <c r="B30" s="142" t="s">
        <v>257</v>
      </c>
      <c r="C30" s="131">
        <v>3</v>
      </c>
      <c r="D30" s="154">
        <v>380</v>
      </c>
      <c r="E30" s="150" t="s">
        <v>244</v>
      </c>
      <c r="F30" s="150" t="s">
        <v>245</v>
      </c>
      <c r="G30" s="142">
        <v>252</v>
      </c>
      <c r="H30" s="142" t="s">
        <v>280</v>
      </c>
      <c r="I30" s="147" t="s">
        <v>281</v>
      </c>
      <c r="J30" s="132">
        <v>12837</v>
      </c>
      <c r="K30" s="132">
        <f>ROUND(J30*Курс!$B$3,0)</f>
        <v>848509</v>
      </c>
      <c r="L30" s="133">
        <v>0.1</v>
      </c>
      <c r="M30" s="133">
        <v>0.15</v>
      </c>
      <c r="N30" s="133">
        <v>0.2</v>
      </c>
      <c r="O30" s="133">
        <v>0</v>
      </c>
      <c r="P30" s="132">
        <f t="shared" si="1"/>
        <v>848509</v>
      </c>
    </row>
    <row r="31" spans="2:16" s="57" customFormat="1" ht="33" customHeight="1" x14ac:dyDescent="0.25">
      <c r="B31" s="142" t="s">
        <v>258</v>
      </c>
      <c r="C31" s="131">
        <v>3</v>
      </c>
      <c r="D31" s="154">
        <v>380</v>
      </c>
      <c r="E31" s="150" t="s">
        <v>246</v>
      </c>
      <c r="F31" s="150" t="s">
        <v>247</v>
      </c>
      <c r="G31" s="142">
        <v>252</v>
      </c>
      <c r="H31" s="142" t="s">
        <v>280</v>
      </c>
      <c r="I31" s="147" t="s">
        <v>281</v>
      </c>
      <c r="J31" s="132">
        <v>13433</v>
      </c>
      <c r="K31" s="132">
        <f>ROUND(J31*Курс!$B$3,0)</f>
        <v>887904</v>
      </c>
      <c r="L31" s="133">
        <v>0.1</v>
      </c>
      <c r="M31" s="133">
        <v>0.15</v>
      </c>
      <c r="N31" s="133">
        <v>0.2</v>
      </c>
      <c r="O31" s="133">
        <v>0</v>
      </c>
      <c r="P31" s="132">
        <f t="shared" si="1"/>
        <v>887904</v>
      </c>
    </row>
    <row r="32" spans="2:16" s="57" customFormat="1" ht="33" customHeight="1" x14ac:dyDescent="0.25">
      <c r="B32" s="142" t="s">
        <v>259</v>
      </c>
      <c r="C32" s="131">
        <v>3</v>
      </c>
      <c r="D32" s="154">
        <v>380</v>
      </c>
      <c r="E32" s="150" t="s">
        <v>248</v>
      </c>
      <c r="F32" s="150" t="s">
        <v>249</v>
      </c>
      <c r="G32" s="142">
        <v>252</v>
      </c>
      <c r="H32" s="142" t="s">
        <v>280</v>
      </c>
      <c r="I32" s="147" t="s">
        <v>281</v>
      </c>
      <c r="J32" s="132">
        <v>13731</v>
      </c>
      <c r="K32" s="132">
        <f>ROUND(J32*Курс!$B$3,0)</f>
        <v>907601</v>
      </c>
      <c r="L32" s="133">
        <v>0.1</v>
      </c>
      <c r="M32" s="133">
        <v>0.15</v>
      </c>
      <c r="N32" s="133">
        <v>0.2</v>
      </c>
      <c r="O32" s="133">
        <v>0</v>
      </c>
      <c r="P32" s="132">
        <f t="shared" si="1"/>
        <v>907601</v>
      </c>
    </row>
    <row r="33" spans="2:16" s="57" customFormat="1" ht="31.5" customHeight="1" x14ac:dyDescent="0.25">
      <c r="B33" s="143" t="s">
        <v>364</v>
      </c>
      <c r="C33" s="134">
        <v>1</v>
      </c>
      <c r="D33" s="155" t="s">
        <v>381</v>
      </c>
      <c r="E33" s="151" t="s">
        <v>365</v>
      </c>
      <c r="F33" s="151" t="s">
        <v>366</v>
      </c>
      <c r="G33" s="143">
        <v>2</v>
      </c>
      <c r="H33" s="143" t="s">
        <v>260</v>
      </c>
      <c r="I33" s="148" t="s">
        <v>261</v>
      </c>
      <c r="J33" s="135">
        <v>191</v>
      </c>
      <c r="K33" s="135">
        <f>ROUND(J33*Курс!$B$3,0)</f>
        <v>12625</v>
      </c>
      <c r="L33" s="94">
        <v>0.1</v>
      </c>
      <c r="M33" s="94">
        <v>0.15</v>
      </c>
      <c r="N33" s="94">
        <v>0.2</v>
      </c>
      <c r="O33" s="94">
        <v>0</v>
      </c>
      <c r="P33" s="135">
        <f t="shared" ref="P33:P39" si="2">ROUND((1-O33)*K33,0)</f>
        <v>12625</v>
      </c>
    </row>
    <row r="34" spans="2:16" s="57" customFormat="1" ht="31.5" customHeight="1" x14ac:dyDescent="0.25">
      <c r="B34" s="143" t="s">
        <v>367</v>
      </c>
      <c r="C34" s="134">
        <v>1</v>
      </c>
      <c r="D34" s="155" t="s">
        <v>381</v>
      </c>
      <c r="E34" s="151" t="s">
        <v>368</v>
      </c>
      <c r="F34" s="151" t="s">
        <v>369</v>
      </c>
      <c r="G34" s="143">
        <v>2</v>
      </c>
      <c r="H34" s="143" t="s">
        <v>260</v>
      </c>
      <c r="I34" s="148" t="s">
        <v>261</v>
      </c>
      <c r="J34" s="135">
        <v>208</v>
      </c>
      <c r="K34" s="135">
        <f>ROUND(J34*Курс!$B$3,0)</f>
        <v>13749</v>
      </c>
      <c r="L34" s="94">
        <v>0.1</v>
      </c>
      <c r="M34" s="94">
        <v>0.15</v>
      </c>
      <c r="N34" s="94">
        <v>0.2</v>
      </c>
      <c r="O34" s="94">
        <v>0</v>
      </c>
      <c r="P34" s="135">
        <f t="shared" si="2"/>
        <v>13749</v>
      </c>
    </row>
    <row r="35" spans="2:16" s="57" customFormat="1" ht="31.5" customHeight="1" x14ac:dyDescent="0.25">
      <c r="B35" s="143" t="s">
        <v>370</v>
      </c>
      <c r="C35" s="134">
        <v>1</v>
      </c>
      <c r="D35" s="155" t="s">
        <v>381</v>
      </c>
      <c r="E35" s="151" t="s">
        <v>357</v>
      </c>
      <c r="F35" s="151" t="s">
        <v>371</v>
      </c>
      <c r="G35" s="143">
        <v>3</v>
      </c>
      <c r="H35" s="143" t="s">
        <v>262</v>
      </c>
      <c r="I35" s="148" t="s">
        <v>263</v>
      </c>
      <c r="J35" s="135">
        <v>320</v>
      </c>
      <c r="K35" s="135">
        <f>ROUND(J35*Курс!$B$3,0)</f>
        <v>21152</v>
      </c>
      <c r="L35" s="94">
        <v>0.1</v>
      </c>
      <c r="M35" s="94">
        <v>0.15</v>
      </c>
      <c r="N35" s="94">
        <v>0.2</v>
      </c>
      <c r="O35" s="94">
        <v>0</v>
      </c>
      <c r="P35" s="135">
        <f t="shared" si="2"/>
        <v>21152</v>
      </c>
    </row>
    <row r="36" spans="2:16" s="57" customFormat="1" x14ac:dyDescent="0.25">
      <c r="B36" s="143" t="s">
        <v>372</v>
      </c>
      <c r="C36" s="134">
        <v>1</v>
      </c>
      <c r="D36" s="155" t="s">
        <v>381</v>
      </c>
      <c r="E36" s="151" t="s">
        <v>358</v>
      </c>
      <c r="F36" s="151" t="s">
        <v>373</v>
      </c>
      <c r="G36" s="143">
        <v>5</v>
      </c>
      <c r="H36" s="143" t="s">
        <v>264</v>
      </c>
      <c r="I36" s="148" t="s">
        <v>265</v>
      </c>
      <c r="J36" s="135">
        <v>397</v>
      </c>
      <c r="K36" s="135">
        <f>ROUND(J36*Курс!$B$3,0)</f>
        <v>26241</v>
      </c>
      <c r="L36" s="94">
        <v>0.1</v>
      </c>
      <c r="M36" s="94">
        <v>0.15</v>
      </c>
      <c r="N36" s="94">
        <v>0.2</v>
      </c>
      <c r="O36" s="94">
        <v>0</v>
      </c>
      <c r="P36" s="135">
        <f t="shared" si="2"/>
        <v>26241</v>
      </c>
    </row>
    <row r="37" spans="2:16" s="57" customFormat="1" ht="22.5" customHeight="1" x14ac:dyDescent="0.25">
      <c r="B37" s="143" t="s">
        <v>374</v>
      </c>
      <c r="C37" s="134">
        <v>1</v>
      </c>
      <c r="D37" s="155" t="s">
        <v>381</v>
      </c>
      <c r="E37" s="151" t="s">
        <v>359</v>
      </c>
      <c r="F37" s="151" t="s">
        <v>326</v>
      </c>
      <c r="G37" s="143">
        <v>5</v>
      </c>
      <c r="H37" s="143" t="s">
        <v>264</v>
      </c>
      <c r="I37" s="148" t="s">
        <v>265</v>
      </c>
      <c r="J37" s="135">
        <v>469</v>
      </c>
      <c r="K37" s="135">
        <f>ROUND(J37*Курс!$B$3,0)</f>
        <v>31000</v>
      </c>
      <c r="L37" s="94">
        <v>0.1</v>
      </c>
      <c r="M37" s="94">
        <v>0.15</v>
      </c>
      <c r="N37" s="94">
        <v>0.2</v>
      </c>
      <c r="O37" s="94">
        <v>0</v>
      </c>
      <c r="P37" s="135">
        <f t="shared" si="2"/>
        <v>31000</v>
      </c>
    </row>
    <row r="38" spans="2:16" s="57" customFormat="1" x14ac:dyDescent="0.25">
      <c r="B38" s="143" t="s">
        <v>375</v>
      </c>
      <c r="C38" s="134">
        <v>1</v>
      </c>
      <c r="D38" s="155" t="s">
        <v>381</v>
      </c>
      <c r="E38" s="151" t="s">
        <v>376</v>
      </c>
      <c r="F38" s="151" t="s">
        <v>377</v>
      </c>
      <c r="G38" s="143">
        <v>8</v>
      </c>
      <c r="H38" s="143" t="s">
        <v>266</v>
      </c>
      <c r="I38" s="148" t="s">
        <v>267</v>
      </c>
      <c r="J38" s="135">
        <v>600</v>
      </c>
      <c r="K38" s="135">
        <f>ROUND(J38*Курс!$B$3,0)</f>
        <v>39659</v>
      </c>
      <c r="L38" s="94">
        <v>0.1</v>
      </c>
      <c r="M38" s="94">
        <v>0.15</v>
      </c>
      <c r="N38" s="94">
        <v>0.2</v>
      </c>
      <c r="O38" s="94">
        <v>0</v>
      </c>
      <c r="P38" s="135">
        <f t="shared" si="2"/>
        <v>39659</v>
      </c>
    </row>
    <row r="39" spans="2:16" s="57" customFormat="1" x14ac:dyDescent="0.25">
      <c r="B39" s="143" t="s">
        <v>378</v>
      </c>
      <c r="C39" s="134">
        <v>1</v>
      </c>
      <c r="D39" s="155" t="s">
        <v>381</v>
      </c>
      <c r="E39" s="151" t="s">
        <v>379</v>
      </c>
      <c r="F39" s="151" t="s">
        <v>380</v>
      </c>
      <c r="G39" s="143">
        <v>8</v>
      </c>
      <c r="H39" s="143" t="s">
        <v>266</v>
      </c>
      <c r="I39" s="148" t="s">
        <v>267</v>
      </c>
      <c r="J39" s="135">
        <v>646</v>
      </c>
      <c r="K39" s="135">
        <f>ROUND(J39*Курс!$B$3,0)</f>
        <v>42700</v>
      </c>
      <c r="L39" s="94">
        <v>0.1</v>
      </c>
      <c r="M39" s="94">
        <v>0.15</v>
      </c>
      <c r="N39" s="94">
        <v>0.2</v>
      </c>
      <c r="O39" s="94">
        <v>0</v>
      </c>
      <c r="P39" s="135">
        <f t="shared" si="2"/>
        <v>42700</v>
      </c>
    </row>
    <row r="41" spans="2:16" x14ac:dyDescent="0.25">
      <c r="B41" s="160" t="s">
        <v>389</v>
      </c>
      <c r="C41" s="144"/>
      <c r="D41" s="144"/>
    </row>
    <row r="42" spans="2:16" x14ac:dyDescent="0.25">
      <c r="B42" s="160" t="s">
        <v>405</v>
      </c>
      <c r="C42" s="144" t="s">
        <v>393</v>
      </c>
      <c r="D42" s="144"/>
    </row>
    <row r="43" spans="2:16" x14ac:dyDescent="0.25">
      <c r="B43" s="161" t="s">
        <v>394</v>
      </c>
      <c r="C43" s="144"/>
      <c r="D43" s="144"/>
    </row>
    <row r="44" spans="2:16" x14ac:dyDescent="0.25">
      <c r="B44" s="160" t="s">
        <v>391</v>
      </c>
      <c r="C44" s="144"/>
      <c r="D44" s="144"/>
    </row>
    <row r="45" spans="2:16" x14ac:dyDescent="0.25">
      <c r="B45" s="162" t="s">
        <v>392</v>
      </c>
      <c r="C45" s="144"/>
      <c r="D45" s="144"/>
    </row>
    <row r="46" spans="2:16" x14ac:dyDescent="0.25">
      <c r="B46" s="144" t="s">
        <v>401</v>
      </c>
      <c r="C46" s="163" t="s">
        <v>402</v>
      </c>
      <c r="D46" s="144"/>
    </row>
    <row r="47" spans="2:16" x14ac:dyDescent="0.25">
      <c r="B47" s="144" t="s">
        <v>395</v>
      </c>
      <c r="C47" s="144"/>
      <c r="D47" s="144"/>
    </row>
    <row r="48" spans="2:16" x14ac:dyDescent="0.25">
      <c r="C48" s="144"/>
    </row>
  </sheetData>
  <autoFilter ref="B1:P39"/>
  <hyperlinks>
    <hyperlink ref="B45" r:id="rId1" display="http://www.siliumtech.com/"/>
    <hyperlink ref="C46" r:id="rId2"/>
  </hyperlinks>
  <pageMargins left="0.7" right="0.7" top="0.75" bottom="0.75" header="0.3" footer="0.3"/>
  <pageSetup paperSize="9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Q48"/>
  <sheetViews>
    <sheetView zoomScale="70" zoomScaleNormal="70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U38" sqref="U38"/>
    </sheetView>
  </sheetViews>
  <sheetFormatPr defaultRowHeight="18" x14ac:dyDescent="0.25"/>
  <cols>
    <col min="1" max="1" width="17.28515625" style="57" customWidth="1"/>
    <col min="2" max="2" width="11.28515625" style="88" customWidth="1"/>
    <col min="3" max="3" width="7.5703125" style="88" customWidth="1"/>
    <col min="4" max="4" width="11.28515625" style="88" customWidth="1"/>
    <col min="5" max="5" width="14.140625" style="88" bestFit="1" customWidth="1"/>
    <col min="6" max="6" width="10.28515625" style="88" customWidth="1"/>
    <col min="7" max="7" width="13.85546875" style="88" bestFit="1" customWidth="1"/>
    <col min="8" max="8" width="16.85546875" style="88" customWidth="1"/>
    <col min="9" max="9" width="10.85546875" style="88" bestFit="1" customWidth="1"/>
    <col min="10" max="10" width="14.140625" style="88" customWidth="1"/>
    <col min="11" max="12" width="21.140625" style="88" hidden="1" customWidth="1"/>
    <col min="13" max="13" width="22.5703125" style="88" hidden="1" customWidth="1"/>
    <col min="14" max="14" width="10.42578125" style="88" hidden="1" customWidth="1"/>
    <col min="15" max="15" width="15.5703125" style="89" customWidth="1"/>
    <col min="16" max="16384" width="9.140625" style="57"/>
  </cols>
  <sheetData>
    <row r="1" spans="1:16" s="40" customFormat="1" ht="40.5" customHeight="1" x14ac:dyDescent="0.25">
      <c r="A1" s="37" t="s">
        <v>28</v>
      </c>
      <c r="B1" s="37" t="s">
        <v>29</v>
      </c>
      <c r="C1" s="37" t="s">
        <v>0</v>
      </c>
      <c r="D1" s="37" t="s">
        <v>30</v>
      </c>
      <c r="E1" s="26" t="s">
        <v>2</v>
      </c>
      <c r="F1" s="26" t="s">
        <v>3</v>
      </c>
      <c r="G1" s="26" t="s">
        <v>31</v>
      </c>
      <c r="H1" s="26" t="s">
        <v>5</v>
      </c>
      <c r="I1" s="37" t="s">
        <v>113</v>
      </c>
      <c r="J1" s="27" t="str">
        <f>CONCATENATE("Цена розн., руб на ",TEXT(Курс!$A$3,"ДД.ММ.ГГГГ"))</f>
        <v>Цена розн., руб на 31.01.2019</v>
      </c>
      <c r="K1" s="27" t="s">
        <v>128</v>
      </c>
      <c r="L1" s="27" t="s">
        <v>181</v>
      </c>
      <c r="M1" s="27" t="s">
        <v>116</v>
      </c>
      <c r="N1" s="38" t="s">
        <v>135</v>
      </c>
      <c r="O1" s="39" t="s">
        <v>403</v>
      </c>
    </row>
    <row r="2" spans="1:16" ht="36" x14ac:dyDescent="0.25">
      <c r="A2" s="90" t="s">
        <v>382</v>
      </c>
      <c r="B2" s="90">
        <v>3</v>
      </c>
      <c r="C2" s="90">
        <v>380</v>
      </c>
      <c r="D2" s="91" t="s">
        <v>365</v>
      </c>
      <c r="E2" s="91" t="s">
        <v>366</v>
      </c>
      <c r="F2" s="92">
        <v>2</v>
      </c>
      <c r="G2" s="93"/>
      <c r="H2" s="93"/>
      <c r="I2" s="90">
        <v>199</v>
      </c>
      <c r="J2" s="92">
        <f>ROUND(I2*Курс!$B$3,0)</f>
        <v>13154</v>
      </c>
      <c r="K2" s="94">
        <v>0.1</v>
      </c>
      <c r="L2" s="94">
        <v>0.15</v>
      </c>
      <c r="M2" s="94">
        <v>0.2</v>
      </c>
      <c r="N2" s="94">
        <v>0</v>
      </c>
      <c r="O2" s="92">
        <f t="shared" ref="O2:O7" si="0">ROUND((1-N2)*J2,0)</f>
        <v>13154</v>
      </c>
    </row>
    <row r="3" spans="1:16" ht="36" x14ac:dyDescent="0.25">
      <c r="A3" s="90" t="s">
        <v>383</v>
      </c>
      <c r="B3" s="90">
        <v>3</v>
      </c>
      <c r="C3" s="90">
        <v>380</v>
      </c>
      <c r="D3" s="91" t="s">
        <v>368</v>
      </c>
      <c r="E3" s="91" t="s">
        <v>369</v>
      </c>
      <c r="F3" s="92">
        <v>2</v>
      </c>
      <c r="G3" s="93"/>
      <c r="H3" s="93"/>
      <c r="I3" s="90">
        <v>214</v>
      </c>
      <c r="J3" s="92">
        <f>ROUND(I3*Курс!$B$3,0)</f>
        <v>14145</v>
      </c>
      <c r="K3" s="94">
        <v>0.1</v>
      </c>
      <c r="L3" s="94">
        <v>0.15</v>
      </c>
      <c r="M3" s="94">
        <v>0.2</v>
      </c>
      <c r="N3" s="94">
        <v>0</v>
      </c>
      <c r="O3" s="92">
        <f t="shared" si="0"/>
        <v>14145</v>
      </c>
    </row>
    <row r="4" spans="1:16" ht="36" x14ac:dyDescent="0.25">
      <c r="A4" s="90" t="s">
        <v>384</v>
      </c>
      <c r="B4" s="90">
        <v>3</v>
      </c>
      <c r="C4" s="90">
        <v>380</v>
      </c>
      <c r="D4" s="91" t="s">
        <v>357</v>
      </c>
      <c r="E4" s="91" t="s">
        <v>371</v>
      </c>
      <c r="F4" s="92">
        <v>3.2</v>
      </c>
      <c r="G4" s="93"/>
      <c r="H4" s="93"/>
      <c r="I4" s="90">
        <v>232</v>
      </c>
      <c r="J4" s="92">
        <f>ROUND(I4*Курс!$B$3,0)</f>
        <v>15335</v>
      </c>
      <c r="K4" s="94">
        <v>0.1</v>
      </c>
      <c r="L4" s="94">
        <v>0.15</v>
      </c>
      <c r="M4" s="94">
        <v>0.2</v>
      </c>
      <c r="N4" s="94">
        <v>0</v>
      </c>
      <c r="O4" s="92">
        <f t="shared" si="0"/>
        <v>15335</v>
      </c>
    </row>
    <row r="5" spans="1:16" ht="36" x14ac:dyDescent="0.25">
      <c r="A5" s="90" t="s">
        <v>385</v>
      </c>
      <c r="B5" s="90">
        <v>3</v>
      </c>
      <c r="C5" s="90">
        <v>380</v>
      </c>
      <c r="D5" s="91" t="s">
        <v>358</v>
      </c>
      <c r="E5" s="91" t="s">
        <v>373</v>
      </c>
      <c r="F5" s="92">
        <v>3</v>
      </c>
      <c r="G5" s="93"/>
      <c r="H5" s="93"/>
      <c r="I5" s="90">
        <v>267</v>
      </c>
      <c r="J5" s="92">
        <f>ROUND(I5*Курс!$B$3,0)</f>
        <v>17648</v>
      </c>
      <c r="K5" s="94">
        <v>0.1</v>
      </c>
      <c r="L5" s="94">
        <v>0.15</v>
      </c>
      <c r="M5" s="94">
        <v>0.2</v>
      </c>
      <c r="N5" s="94">
        <v>0</v>
      </c>
      <c r="O5" s="92">
        <f t="shared" si="0"/>
        <v>17648</v>
      </c>
    </row>
    <row r="6" spans="1:16" ht="36" x14ac:dyDescent="0.25">
      <c r="A6" s="90" t="s">
        <v>386</v>
      </c>
      <c r="B6" s="90">
        <v>3</v>
      </c>
      <c r="C6" s="90">
        <v>380</v>
      </c>
      <c r="D6" s="91" t="s">
        <v>359</v>
      </c>
      <c r="E6" s="91" t="s">
        <v>326</v>
      </c>
      <c r="F6" s="92">
        <v>9</v>
      </c>
      <c r="G6" s="93"/>
      <c r="H6" s="93"/>
      <c r="I6" s="90">
        <v>366</v>
      </c>
      <c r="J6" s="92">
        <f>ROUND(I6*Курс!$B$3,0)</f>
        <v>24192</v>
      </c>
      <c r="K6" s="94">
        <v>0.1</v>
      </c>
      <c r="L6" s="94">
        <v>0.15</v>
      </c>
      <c r="M6" s="94">
        <v>0.2</v>
      </c>
      <c r="N6" s="94">
        <v>0</v>
      </c>
      <c r="O6" s="92">
        <f t="shared" si="0"/>
        <v>24192</v>
      </c>
    </row>
    <row r="7" spans="1:16" ht="36" x14ac:dyDescent="0.25">
      <c r="A7" s="90" t="s">
        <v>387</v>
      </c>
      <c r="B7" s="90">
        <v>3</v>
      </c>
      <c r="C7" s="90">
        <v>380</v>
      </c>
      <c r="D7" s="91" t="s">
        <v>376</v>
      </c>
      <c r="E7" s="91" t="s">
        <v>377</v>
      </c>
      <c r="F7" s="92">
        <v>9</v>
      </c>
      <c r="G7" s="93"/>
      <c r="H7" s="93"/>
      <c r="I7" s="90">
        <v>395</v>
      </c>
      <c r="J7" s="92">
        <f>ROUND(I7*Курс!$B$3,0)</f>
        <v>26109</v>
      </c>
      <c r="K7" s="94">
        <v>0.1</v>
      </c>
      <c r="L7" s="94">
        <v>0.15</v>
      </c>
      <c r="M7" s="94">
        <v>0.2</v>
      </c>
      <c r="N7" s="94">
        <v>0</v>
      </c>
      <c r="O7" s="92">
        <f t="shared" si="0"/>
        <v>26109</v>
      </c>
    </row>
    <row r="8" spans="1:16" ht="37.5" x14ac:dyDescent="0.3">
      <c r="A8" s="83" t="s">
        <v>283</v>
      </c>
      <c r="B8" s="84">
        <v>3</v>
      </c>
      <c r="C8" s="84">
        <v>380</v>
      </c>
      <c r="D8" s="95" t="s">
        <v>198</v>
      </c>
      <c r="E8" s="95" t="s">
        <v>307</v>
      </c>
      <c r="F8" s="95">
        <v>7.2</v>
      </c>
      <c r="G8" s="85" t="s">
        <v>341</v>
      </c>
      <c r="H8" s="85" t="s">
        <v>342</v>
      </c>
      <c r="I8" s="84">
        <v>516</v>
      </c>
      <c r="J8" s="84">
        <f>ROUND(I8*Курс!$B$3,0)</f>
        <v>34107</v>
      </c>
      <c r="K8" s="87">
        <v>0.1</v>
      </c>
      <c r="L8" s="87">
        <v>0.15</v>
      </c>
      <c r="M8" s="87">
        <v>0.2</v>
      </c>
      <c r="N8" s="87">
        <v>0</v>
      </c>
      <c r="O8" s="84">
        <f t="shared" ref="O8:O40" si="1">ROUND((1-N8)*J8,0)</f>
        <v>34107</v>
      </c>
    </row>
    <row r="9" spans="1:16" ht="37.5" x14ac:dyDescent="0.3">
      <c r="A9" s="83" t="s">
        <v>284</v>
      </c>
      <c r="B9" s="84">
        <v>3</v>
      </c>
      <c r="C9" s="84">
        <v>380</v>
      </c>
      <c r="D9" s="95" t="s">
        <v>201</v>
      </c>
      <c r="E9" s="95" t="s">
        <v>308</v>
      </c>
      <c r="F9" s="95">
        <v>7.2</v>
      </c>
      <c r="G9" s="85" t="s">
        <v>341</v>
      </c>
      <c r="H9" s="85" t="s">
        <v>342</v>
      </c>
      <c r="I9" s="84">
        <v>560</v>
      </c>
      <c r="J9" s="84">
        <f>ROUND(I9*Курс!$B$3,0)</f>
        <v>37015</v>
      </c>
      <c r="K9" s="87">
        <v>0.1</v>
      </c>
      <c r="L9" s="87">
        <v>0.15</v>
      </c>
      <c r="M9" s="87">
        <v>0.2</v>
      </c>
      <c r="N9" s="87">
        <v>0</v>
      </c>
      <c r="O9" s="84">
        <f t="shared" si="1"/>
        <v>37015</v>
      </c>
    </row>
    <row r="10" spans="1:16" ht="37.5" x14ac:dyDescent="0.3">
      <c r="A10" s="83" t="s">
        <v>285</v>
      </c>
      <c r="B10" s="84">
        <v>3</v>
      </c>
      <c r="C10" s="84">
        <v>380</v>
      </c>
      <c r="D10" s="95" t="s">
        <v>204</v>
      </c>
      <c r="E10" s="95" t="s">
        <v>309</v>
      </c>
      <c r="F10" s="95">
        <v>7.2</v>
      </c>
      <c r="G10" s="85" t="s">
        <v>341</v>
      </c>
      <c r="H10" s="85" t="s">
        <v>342</v>
      </c>
      <c r="I10" s="84">
        <v>601</v>
      </c>
      <c r="J10" s="84">
        <f>ROUND(I10*Курс!$B$3,0)</f>
        <v>39725</v>
      </c>
      <c r="K10" s="87">
        <v>0.1</v>
      </c>
      <c r="L10" s="87">
        <v>0.15</v>
      </c>
      <c r="M10" s="87">
        <v>0.2</v>
      </c>
      <c r="N10" s="87">
        <v>0</v>
      </c>
      <c r="O10" s="84">
        <f t="shared" si="1"/>
        <v>39725</v>
      </c>
    </row>
    <row r="11" spans="1:16" ht="37.5" x14ac:dyDescent="0.3">
      <c r="A11" s="83" t="s">
        <v>286</v>
      </c>
      <c r="B11" s="84">
        <v>3</v>
      </c>
      <c r="C11" s="84">
        <v>380</v>
      </c>
      <c r="D11" s="95" t="s">
        <v>207</v>
      </c>
      <c r="E11" s="95" t="s">
        <v>216</v>
      </c>
      <c r="F11" s="95" t="s">
        <v>325</v>
      </c>
      <c r="G11" s="85" t="s">
        <v>343</v>
      </c>
      <c r="H11" s="85" t="s">
        <v>344</v>
      </c>
      <c r="I11" s="84">
        <v>738</v>
      </c>
      <c r="J11" s="84">
        <f>ROUND(I11*Курс!$B$3,0)</f>
        <v>48781</v>
      </c>
      <c r="K11" s="87">
        <v>0.1</v>
      </c>
      <c r="L11" s="87">
        <v>0.15</v>
      </c>
      <c r="M11" s="87">
        <v>0.2</v>
      </c>
      <c r="N11" s="87">
        <v>0</v>
      </c>
      <c r="O11" s="84">
        <f t="shared" si="1"/>
        <v>48781</v>
      </c>
    </row>
    <row r="12" spans="1:16" ht="37.5" x14ac:dyDescent="0.3">
      <c r="A12" s="83" t="s">
        <v>287</v>
      </c>
      <c r="B12" s="84">
        <v>3</v>
      </c>
      <c r="C12" s="84">
        <v>380</v>
      </c>
      <c r="D12" s="95" t="s">
        <v>210</v>
      </c>
      <c r="E12" s="95" t="s">
        <v>211</v>
      </c>
      <c r="F12" s="95" t="s">
        <v>325</v>
      </c>
      <c r="G12" s="85" t="s">
        <v>343</v>
      </c>
      <c r="H12" s="85" t="s">
        <v>344</v>
      </c>
      <c r="I12" s="84">
        <v>782</v>
      </c>
      <c r="J12" s="84">
        <f>ROUND(I12*Курс!$B$3,0)</f>
        <v>51689</v>
      </c>
      <c r="K12" s="87">
        <v>0.1</v>
      </c>
      <c r="L12" s="87">
        <v>0.15</v>
      </c>
      <c r="M12" s="87">
        <v>0.2</v>
      </c>
      <c r="N12" s="87">
        <v>0</v>
      </c>
      <c r="O12" s="84">
        <f t="shared" si="1"/>
        <v>51689</v>
      </c>
    </row>
    <row r="13" spans="1:16" ht="37.5" x14ac:dyDescent="0.3">
      <c r="A13" s="83" t="s">
        <v>288</v>
      </c>
      <c r="B13" s="84">
        <v>3</v>
      </c>
      <c r="C13" s="84">
        <v>380</v>
      </c>
      <c r="D13" s="95" t="s">
        <v>213</v>
      </c>
      <c r="E13" s="95" t="s">
        <v>214</v>
      </c>
      <c r="F13" s="95" t="s">
        <v>326</v>
      </c>
      <c r="G13" s="85" t="s">
        <v>345</v>
      </c>
      <c r="H13" s="85" t="s">
        <v>346</v>
      </c>
      <c r="I13" s="84">
        <v>986</v>
      </c>
      <c r="J13" s="84">
        <f>ROUND(I13*Курс!$B$3,0)</f>
        <v>65173</v>
      </c>
      <c r="K13" s="87">
        <v>0.1</v>
      </c>
      <c r="L13" s="87">
        <v>0.15</v>
      </c>
      <c r="M13" s="87">
        <v>0.2</v>
      </c>
      <c r="N13" s="87">
        <v>0</v>
      </c>
      <c r="O13" s="84">
        <f t="shared" si="1"/>
        <v>65173</v>
      </c>
    </row>
    <row r="14" spans="1:16" ht="37.5" x14ac:dyDescent="0.3">
      <c r="A14" s="83" t="s">
        <v>289</v>
      </c>
      <c r="B14" s="84">
        <v>3</v>
      </c>
      <c r="C14" s="84">
        <v>380</v>
      </c>
      <c r="D14" s="95" t="s">
        <v>216</v>
      </c>
      <c r="E14" s="95" t="s">
        <v>225</v>
      </c>
      <c r="F14" s="95" t="s">
        <v>326</v>
      </c>
      <c r="G14" s="85" t="s">
        <v>345</v>
      </c>
      <c r="H14" s="85" t="s">
        <v>346</v>
      </c>
      <c r="I14" s="84">
        <v>1030</v>
      </c>
      <c r="J14" s="84">
        <f>ROUND(I14*Курс!$B$3,0)</f>
        <v>68082</v>
      </c>
      <c r="K14" s="87">
        <v>0.1</v>
      </c>
      <c r="L14" s="87">
        <v>0.15</v>
      </c>
      <c r="M14" s="87">
        <v>0.2</v>
      </c>
      <c r="N14" s="87">
        <v>0</v>
      </c>
      <c r="O14" s="84">
        <f t="shared" si="1"/>
        <v>68082</v>
      </c>
    </row>
    <row r="15" spans="1:16" s="64" customFormat="1" ht="37.5" x14ac:dyDescent="0.3">
      <c r="A15" s="83" t="s">
        <v>290</v>
      </c>
      <c r="B15" s="84">
        <v>3</v>
      </c>
      <c r="C15" s="84">
        <v>380</v>
      </c>
      <c r="D15" s="95" t="s">
        <v>219</v>
      </c>
      <c r="E15" s="95" t="s">
        <v>228</v>
      </c>
      <c r="F15" s="95" t="s">
        <v>327</v>
      </c>
      <c r="G15" s="85" t="s">
        <v>347</v>
      </c>
      <c r="H15" s="85" t="s">
        <v>348</v>
      </c>
      <c r="I15" s="84">
        <v>1994</v>
      </c>
      <c r="J15" s="84">
        <f>ROUND(I15*Курс!$B$3,0)</f>
        <v>131801</v>
      </c>
      <c r="K15" s="87">
        <v>0.1</v>
      </c>
      <c r="L15" s="87">
        <v>0.15</v>
      </c>
      <c r="M15" s="87">
        <v>0.2</v>
      </c>
      <c r="N15" s="87">
        <v>0</v>
      </c>
      <c r="O15" s="84">
        <f t="shared" si="1"/>
        <v>131801</v>
      </c>
    </row>
    <row r="16" spans="1:16" s="64" customFormat="1" ht="37.5" x14ac:dyDescent="0.3">
      <c r="A16" s="83" t="s">
        <v>291</v>
      </c>
      <c r="B16" s="84">
        <v>3</v>
      </c>
      <c r="C16" s="84">
        <v>380</v>
      </c>
      <c r="D16" s="95" t="s">
        <v>222</v>
      </c>
      <c r="E16" s="95" t="s">
        <v>310</v>
      </c>
      <c r="F16" s="95" t="s">
        <v>327</v>
      </c>
      <c r="G16" s="85" t="s">
        <v>347</v>
      </c>
      <c r="H16" s="85" t="s">
        <v>348</v>
      </c>
      <c r="I16" s="84">
        <v>2065</v>
      </c>
      <c r="J16" s="84">
        <f>ROUND(I16*Курс!$B$3,0)</f>
        <v>136494</v>
      </c>
      <c r="K16" s="87">
        <v>0.1</v>
      </c>
      <c r="L16" s="87">
        <v>0.15</v>
      </c>
      <c r="M16" s="87">
        <v>0.2</v>
      </c>
      <c r="N16" s="87">
        <v>0</v>
      </c>
      <c r="O16" s="84">
        <f t="shared" si="1"/>
        <v>136494</v>
      </c>
      <c r="P16" s="65"/>
    </row>
    <row r="17" spans="1:17" s="64" customFormat="1" ht="18.75" x14ac:dyDescent="0.3">
      <c r="A17" s="96" t="s">
        <v>292</v>
      </c>
      <c r="B17" s="97">
        <v>3</v>
      </c>
      <c r="C17" s="97">
        <v>380</v>
      </c>
      <c r="D17" s="98" t="s">
        <v>311</v>
      </c>
      <c r="E17" s="98" t="s">
        <v>312</v>
      </c>
      <c r="F17" s="98" t="s">
        <v>327</v>
      </c>
      <c r="G17" s="99" t="s">
        <v>347</v>
      </c>
      <c r="H17" s="99" t="s">
        <v>348</v>
      </c>
      <c r="I17" s="97">
        <v>2243</v>
      </c>
      <c r="J17" s="97">
        <f>ROUND(I17*Курс!$B$3,0)</f>
        <v>148259</v>
      </c>
      <c r="K17" s="100">
        <v>0.1</v>
      </c>
      <c r="L17" s="100">
        <v>0.15</v>
      </c>
      <c r="M17" s="100">
        <v>0.2</v>
      </c>
      <c r="N17" s="100">
        <v>0</v>
      </c>
      <c r="O17" s="97">
        <f t="shared" si="1"/>
        <v>148259</v>
      </c>
    </row>
    <row r="18" spans="1:17" s="64" customFormat="1" ht="18.75" x14ac:dyDescent="0.3">
      <c r="A18" s="96" t="s">
        <v>293</v>
      </c>
      <c r="B18" s="97">
        <v>3</v>
      </c>
      <c r="C18" s="97">
        <v>380</v>
      </c>
      <c r="D18" s="98" t="s">
        <v>313</v>
      </c>
      <c r="E18" s="98" t="s">
        <v>314</v>
      </c>
      <c r="F18" s="98" t="s">
        <v>328</v>
      </c>
      <c r="G18" s="99" t="s">
        <v>349</v>
      </c>
      <c r="H18" s="99" t="s">
        <v>350</v>
      </c>
      <c r="I18" s="97">
        <v>2844</v>
      </c>
      <c r="J18" s="97">
        <f>ROUND(I18*Курс!$B$3,0)</f>
        <v>187985</v>
      </c>
      <c r="K18" s="100">
        <v>0.1</v>
      </c>
      <c r="L18" s="100">
        <v>0.15</v>
      </c>
      <c r="M18" s="100">
        <v>0.2</v>
      </c>
      <c r="N18" s="100">
        <v>0</v>
      </c>
      <c r="O18" s="97">
        <f t="shared" si="1"/>
        <v>187985</v>
      </c>
      <c r="P18" s="65"/>
    </row>
    <row r="19" spans="1:17" s="64" customFormat="1" ht="37.5" x14ac:dyDescent="0.3">
      <c r="A19" s="83" t="s">
        <v>294</v>
      </c>
      <c r="B19" s="84">
        <v>3</v>
      </c>
      <c r="C19" s="84">
        <v>380</v>
      </c>
      <c r="D19" s="95" t="s">
        <v>228</v>
      </c>
      <c r="E19" s="95" t="s">
        <v>229</v>
      </c>
      <c r="F19" s="95" t="s">
        <v>328</v>
      </c>
      <c r="G19" s="85" t="s">
        <v>349</v>
      </c>
      <c r="H19" s="85" t="s">
        <v>350</v>
      </c>
      <c r="I19" s="84">
        <v>3005</v>
      </c>
      <c r="J19" s="84">
        <f>ROUND(I19*Курс!$B$3,0)</f>
        <v>198627</v>
      </c>
      <c r="K19" s="87">
        <v>0.1</v>
      </c>
      <c r="L19" s="87">
        <v>0.15</v>
      </c>
      <c r="M19" s="87">
        <v>0.2</v>
      </c>
      <c r="N19" s="87">
        <v>0</v>
      </c>
      <c r="O19" s="84">
        <f t="shared" si="1"/>
        <v>198627</v>
      </c>
    </row>
    <row r="20" spans="1:17" s="64" customFormat="1" ht="37.5" x14ac:dyDescent="0.3">
      <c r="A20" s="83" t="s">
        <v>295</v>
      </c>
      <c r="B20" s="84">
        <v>3</v>
      </c>
      <c r="C20" s="84">
        <v>380</v>
      </c>
      <c r="D20" s="95" t="s">
        <v>230</v>
      </c>
      <c r="E20" s="95" t="s">
        <v>231</v>
      </c>
      <c r="F20" s="95" t="s">
        <v>328</v>
      </c>
      <c r="G20" s="85" t="s">
        <v>349</v>
      </c>
      <c r="H20" s="85" t="s">
        <v>350</v>
      </c>
      <c r="I20" s="84">
        <v>3122</v>
      </c>
      <c r="J20" s="84">
        <f>ROUND(I20*Курс!$B$3,0)</f>
        <v>206360</v>
      </c>
      <c r="K20" s="87">
        <v>0.1</v>
      </c>
      <c r="L20" s="87">
        <v>0.15</v>
      </c>
      <c r="M20" s="87">
        <v>0.2</v>
      </c>
      <c r="N20" s="87">
        <v>0</v>
      </c>
      <c r="O20" s="84">
        <f t="shared" si="1"/>
        <v>206360</v>
      </c>
      <c r="P20" s="65"/>
    </row>
    <row r="21" spans="1:17" s="64" customFormat="1" ht="37.5" x14ac:dyDescent="0.3">
      <c r="A21" s="83" t="s">
        <v>296</v>
      </c>
      <c r="B21" s="84">
        <v>3</v>
      </c>
      <c r="C21" s="84">
        <v>380</v>
      </c>
      <c r="D21" s="95" t="s">
        <v>232</v>
      </c>
      <c r="E21" s="95" t="s">
        <v>233</v>
      </c>
      <c r="F21" s="95" t="s">
        <v>329</v>
      </c>
      <c r="G21" s="85" t="s">
        <v>351</v>
      </c>
      <c r="H21" s="85" t="s">
        <v>352</v>
      </c>
      <c r="I21" s="84">
        <v>4201</v>
      </c>
      <c r="J21" s="84">
        <f>ROUND(I21*Курс!$B$3,0)</f>
        <v>277681</v>
      </c>
      <c r="K21" s="87">
        <v>0.1</v>
      </c>
      <c r="L21" s="87">
        <v>0.15</v>
      </c>
      <c r="M21" s="87">
        <v>0.2</v>
      </c>
      <c r="N21" s="87">
        <v>0</v>
      </c>
      <c r="O21" s="84">
        <f t="shared" si="1"/>
        <v>277681</v>
      </c>
    </row>
    <row r="22" spans="1:17" s="64" customFormat="1" ht="37.5" x14ac:dyDescent="0.3">
      <c r="A22" s="83" t="s">
        <v>297</v>
      </c>
      <c r="B22" s="84">
        <v>3</v>
      </c>
      <c r="C22" s="84">
        <v>380</v>
      </c>
      <c r="D22" s="95" t="s">
        <v>315</v>
      </c>
      <c r="E22" s="95" t="s">
        <v>316</v>
      </c>
      <c r="F22" s="95" t="s">
        <v>330</v>
      </c>
      <c r="G22" s="85" t="s">
        <v>353</v>
      </c>
      <c r="H22" s="85" t="s">
        <v>354</v>
      </c>
      <c r="I22" s="84">
        <v>5349</v>
      </c>
      <c r="J22" s="84">
        <f>ROUND(I22*Курс!$B$3,0)</f>
        <v>353562</v>
      </c>
      <c r="K22" s="87">
        <v>0.1</v>
      </c>
      <c r="L22" s="87">
        <v>0.15</v>
      </c>
      <c r="M22" s="87">
        <v>0.2</v>
      </c>
      <c r="N22" s="87">
        <v>0</v>
      </c>
      <c r="O22" s="84">
        <f t="shared" si="1"/>
        <v>353562</v>
      </c>
      <c r="P22" s="65"/>
    </row>
    <row r="23" spans="1:17" s="64" customFormat="1" ht="37.5" x14ac:dyDescent="0.3">
      <c r="A23" s="83" t="s">
        <v>298</v>
      </c>
      <c r="B23" s="84">
        <v>3</v>
      </c>
      <c r="C23" s="84">
        <v>380</v>
      </c>
      <c r="D23" s="95" t="s">
        <v>317</v>
      </c>
      <c r="E23" s="95" t="s">
        <v>318</v>
      </c>
      <c r="F23" s="95" t="s">
        <v>330</v>
      </c>
      <c r="G23" s="85" t="s">
        <v>353</v>
      </c>
      <c r="H23" s="85" t="s">
        <v>354</v>
      </c>
      <c r="I23" s="84">
        <v>5672</v>
      </c>
      <c r="J23" s="84">
        <f>ROUND(I23*Курс!$B$3,0)</f>
        <v>374912</v>
      </c>
      <c r="K23" s="87">
        <v>0.1</v>
      </c>
      <c r="L23" s="87">
        <v>0.15</v>
      </c>
      <c r="M23" s="87">
        <v>0.2</v>
      </c>
      <c r="N23" s="87">
        <v>0</v>
      </c>
      <c r="O23" s="84">
        <f t="shared" si="1"/>
        <v>374912</v>
      </c>
    </row>
    <row r="24" spans="1:17" ht="37.5" x14ac:dyDescent="0.3">
      <c r="A24" s="83" t="s">
        <v>299</v>
      </c>
      <c r="B24" s="84">
        <v>3</v>
      </c>
      <c r="C24" s="84">
        <v>380</v>
      </c>
      <c r="D24" s="95" t="s">
        <v>236</v>
      </c>
      <c r="E24" s="95" t="s">
        <v>319</v>
      </c>
      <c r="F24" s="95" t="s">
        <v>330</v>
      </c>
      <c r="G24" s="85" t="s">
        <v>353</v>
      </c>
      <c r="H24" s="85" t="s">
        <v>354</v>
      </c>
      <c r="I24" s="84">
        <v>6111</v>
      </c>
      <c r="J24" s="84">
        <f>ROUND(I24*Курс!$B$3,0)</f>
        <v>403929</v>
      </c>
      <c r="K24" s="87">
        <v>0.1</v>
      </c>
      <c r="L24" s="87">
        <v>0.15</v>
      </c>
      <c r="M24" s="87">
        <v>0.2</v>
      </c>
      <c r="N24" s="87">
        <v>0</v>
      </c>
      <c r="O24" s="84">
        <f t="shared" si="1"/>
        <v>403929</v>
      </c>
    </row>
    <row r="25" spans="1:17" ht="18.75" x14ac:dyDescent="0.3">
      <c r="A25" s="96" t="s">
        <v>300</v>
      </c>
      <c r="B25" s="97">
        <v>3</v>
      </c>
      <c r="C25" s="97">
        <v>380</v>
      </c>
      <c r="D25" s="98" t="s">
        <v>320</v>
      </c>
      <c r="E25" s="98" t="s">
        <v>321</v>
      </c>
      <c r="F25" s="98" t="s">
        <v>330</v>
      </c>
      <c r="G25" s="99" t="s">
        <v>353</v>
      </c>
      <c r="H25" s="99" t="s">
        <v>354</v>
      </c>
      <c r="I25" s="97">
        <v>6726</v>
      </c>
      <c r="J25" s="97">
        <f>ROUND(I25*Курс!$B$3,0)</f>
        <v>444580</v>
      </c>
      <c r="K25" s="100">
        <v>0.1</v>
      </c>
      <c r="L25" s="100">
        <v>0.15</v>
      </c>
      <c r="M25" s="100">
        <v>0.2</v>
      </c>
      <c r="N25" s="100">
        <v>0</v>
      </c>
      <c r="O25" s="97">
        <f t="shared" si="1"/>
        <v>444580</v>
      </c>
    </row>
    <row r="26" spans="1:17" ht="18.75" x14ac:dyDescent="0.3">
      <c r="A26" s="96" t="s">
        <v>301</v>
      </c>
      <c r="B26" s="97">
        <v>3</v>
      </c>
      <c r="C26" s="97">
        <v>380</v>
      </c>
      <c r="D26" s="98">
        <v>250</v>
      </c>
      <c r="E26" s="98" t="s">
        <v>322</v>
      </c>
      <c r="F26" s="98" t="s">
        <v>331</v>
      </c>
      <c r="G26" s="99" t="s">
        <v>355</v>
      </c>
      <c r="H26" s="99" t="s">
        <v>356</v>
      </c>
      <c r="I26" s="97">
        <v>8667</v>
      </c>
      <c r="J26" s="97">
        <f>ROUND(I26*Курс!$B$3,0)</f>
        <v>572877</v>
      </c>
      <c r="K26" s="100">
        <v>0.1</v>
      </c>
      <c r="L26" s="100">
        <v>0.15</v>
      </c>
      <c r="M26" s="100">
        <v>0.2</v>
      </c>
      <c r="N26" s="100">
        <v>0</v>
      </c>
      <c r="O26" s="97">
        <f t="shared" si="1"/>
        <v>572877</v>
      </c>
    </row>
    <row r="27" spans="1:17" ht="37.5" x14ac:dyDescent="0.3">
      <c r="A27" s="83" t="s">
        <v>302</v>
      </c>
      <c r="B27" s="84">
        <v>3</v>
      </c>
      <c r="C27" s="84">
        <v>380</v>
      </c>
      <c r="D27" s="95" t="s">
        <v>240</v>
      </c>
      <c r="E27" s="95" t="s">
        <v>241</v>
      </c>
      <c r="F27" s="95" t="s">
        <v>331</v>
      </c>
      <c r="G27" s="85" t="s">
        <v>355</v>
      </c>
      <c r="H27" s="85" t="s">
        <v>356</v>
      </c>
      <c r="I27" s="84">
        <v>8785</v>
      </c>
      <c r="J27" s="84">
        <f>ROUND(I27*Курс!$B$3,0)</f>
        <v>580677</v>
      </c>
      <c r="K27" s="87">
        <v>0.1</v>
      </c>
      <c r="L27" s="87">
        <v>0.15</v>
      </c>
      <c r="M27" s="87">
        <v>0.2</v>
      </c>
      <c r="N27" s="87">
        <v>0</v>
      </c>
      <c r="O27" s="84">
        <f t="shared" si="1"/>
        <v>580677</v>
      </c>
    </row>
    <row r="28" spans="1:17" ht="37.5" x14ac:dyDescent="0.3">
      <c r="A28" s="83" t="s">
        <v>303</v>
      </c>
      <c r="B28" s="84">
        <v>3</v>
      </c>
      <c r="C28" s="84">
        <v>380</v>
      </c>
      <c r="D28" s="95" t="s">
        <v>242</v>
      </c>
      <c r="E28" s="95" t="s">
        <v>243</v>
      </c>
      <c r="F28" s="95" t="s">
        <v>331</v>
      </c>
      <c r="G28" s="85" t="s">
        <v>355</v>
      </c>
      <c r="H28" s="85" t="s">
        <v>356</v>
      </c>
      <c r="I28" s="84">
        <v>10557</v>
      </c>
      <c r="J28" s="84">
        <f>ROUND(I28*Курс!$B$3,0)</f>
        <v>697804</v>
      </c>
      <c r="K28" s="87">
        <v>0.1</v>
      </c>
      <c r="L28" s="87">
        <v>0.15</v>
      </c>
      <c r="M28" s="87">
        <v>0.2</v>
      </c>
      <c r="N28" s="87">
        <v>0</v>
      </c>
      <c r="O28" s="84">
        <f t="shared" si="1"/>
        <v>697804</v>
      </c>
      <c r="P28" s="65"/>
      <c r="Q28" s="64"/>
    </row>
    <row r="29" spans="1:17" ht="37.5" x14ac:dyDescent="0.3">
      <c r="A29" s="83" t="s">
        <v>304</v>
      </c>
      <c r="B29" s="84">
        <v>3</v>
      </c>
      <c r="C29" s="84">
        <v>380</v>
      </c>
      <c r="D29" s="95" t="s">
        <v>244</v>
      </c>
      <c r="E29" s="95" t="s">
        <v>245</v>
      </c>
      <c r="F29" s="95" t="s">
        <v>331</v>
      </c>
      <c r="G29" s="85" t="s">
        <v>355</v>
      </c>
      <c r="H29" s="85" t="s">
        <v>356</v>
      </c>
      <c r="I29" s="84">
        <v>11158</v>
      </c>
      <c r="J29" s="84">
        <f>ROUND(I29*Курс!$B$3,0)</f>
        <v>737529</v>
      </c>
      <c r="K29" s="87">
        <v>0.1</v>
      </c>
      <c r="L29" s="87">
        <v>0.15</v>
      </c>
      <c r="M29" s="87">
        <v>0.2</v>
      </c>
      <c r="N29" s="87">
        <v>0</v>
      </c>
      <c r="O29" s="84">
        <f t="shared" si="1"/>
        <v>737529</v>
      </c>
    </row>
    <row r="30" spans="1:17" ht="37.5" x14ac:dyDescent="0.3">
      <c r="A30" s="83" t="s">
        <v>305</v>
      </c>
      <c r="B30" s="84">
        <v>3</v>
      </c>
      <c r="C30" s="84">
        <v>380</v>
      </c>
      <c r="D30" s="95" t="s">
        <v>246</v>
      </c>
      <c r="E30" s="95" t="s">
        <v>247</v>
      </c>
      <c r="F30" s="95" t="s">
        <v>331</v>
      </c>
      <c r="G30" s="85" t="s">
        <v>355</v>
      </c>
      <c r="H30" s="85" t="s">
        <v>356</v>
      </c>
      <c r="I30" s="84">
        <v>11597</v>
      </c>
      <c r="J30" s="84">
        <f>ROUND(I30*Курс!$B$3,0)</f>
        <v>766547</v>
      </c>
      <c r="K30" s="87">
        <v>0.1</v>
      </c>
      <c r="L30" s="87">
        <v>0.15</v>
      </c>
      <c r="M30" s="87">
        <v>0.2</v>
      </c>
      <c r="N30" s="87">
        <v>0</v>
      </c>
      <c r="O30" s="84">
        <f t="shared" si="1"/>
        <v>766547</v>
      </c>
    </row>
    <row r="31" spans="1:17" ht="18.75" x14ac:dyDescent="0.3">
      <c r="A31" s="96" t="s">
        <v>306</v>
      </c>
      <c r="B31" s="97">
        <v>3</v>
      </c>
      <c r="C31" s="97">
        <v>380</v>
      </c>
      <c r="D31" s="98" t="s">
        <v>323</v>
      </c>
      <c r="E31" s="98" t="s">
        <v>324</v>
      </c>
      <c r="F31" s="98" t="s">
        <v>331</v>
      </c>
      <c r="G31" s="99" t="s">
        <v>355</v>
      </c>
      <c r="H31" s="99" t="s">
        <v>356</v>
      </c>
      <c r="I31" s="97">
        <v>12271</v>
      </c>
      <c r="J31" s="97">
        <f>ROUND(I31*Курс!$B$3,0)</f>
        <v>811097</v>
      </c>
      <c r="K31" s="100">
        <v>0.1</v>
      </c>
      <c r="L31" s="100">
        <v>0.15</v>
      </c>
      <c r="M31" s="100">
        <v>0.2</v>
      </c>
      <c r="N31" s="100">
        <v>0</v>
      </c>
      <c r="O31" s="97">
        <f t="shared" si="1"/>
        <v>811097</v>
      </c>
    </row>
    <row r="32" spans="1:17" ht="75" x14ac:dyDescent="0.3">
      <c r="A32" s="101" t="s">
        <v>332</v>
      </c>
      <c r="B32" s="102">
        <v>3</v>
      </c>
      <c r="C32" s="102">
        <v>380</v>
      </c>
      <c r="D32" s="103" t="s">
        <v>317</v>
      </c>
      <c r="E32" s="103" t="s">
        <v>318</v>
      </c>
      <c r="F32" s="103">
        <f>F23+30</f>
        <v>138</v>
      </c>
      <c r="G32" s="104" t="s">
        <v>353</v>
      </c>
      <c r="H32" s="104" t="s">
        <v>354</v>
      </c>
      <c r="I32" s="102">
        <v>7201</v>
      </c>
      <c r="J32" s="102">
        <f>ROUND(I32*Курс!$B$3,0)</f>
        <v>475977</v>
      </c>
      <c r="K32" s="105">
        <v>0.1</v>
      </c>
      <c r="L32" s="105">
        <v>0.15</v>
      </c>
      <c r="M32" s="105">
        <v>0.2</v>
      </c>
      <c r="N32" s="105">
        <v>0</v>
      </c>
      <c r="O32" s="102">
        <f t="shared" si="1"/>
        <v>475977</v>
      </c>
    </row>
    <row r="33" spans="1:15" ht="75" x14ac:dyDescent="0.3">
      <c r="A33" s="101" t="s">
        <v>333</v>
      </c>
      <c r="B33" s="102">
        <v>3</v>
      </c>
      <c r="C33" s="102">
        <v>380</v>
      </c>
      <c r="D33" s="103" t="s">
        <v>236</v>
      </c>
      <c r="E33" s="103" t="s">
        <v>319</v>
      </c>
      <c r="F33" s="103">
        <f>F24+30</f>
        <v>138</v>
      </c>
      <c r="G33" s="104" t="s">
        <v>353</v>
      </c>
      <c r="H33" s="104" t="s">
        <v>354</v>
      </c>
      <c r="I33" s="102">
        <v>7500</v>
      </c>
      <c r="J33" s="102">
        <f>ROUND(I33*Курс!$B$3,0)</f>
        <v>495740</v>
      </c>
      <c r="K33" s="105">
        <v>0.1</v>
      </c>
      <c r="L33" s="105">
        <v>0.15</v>
      </c>
      <c r="M33" s="105">
        <v>0.2</v>
      </c>
      <c r="N33" s="105">
        <v>0</v>
      </c>
      <c r="O33" s="102">
        <f t="shared" si="1"/>
        <v>495740</v>
      </c>
    </row>
    <row r="34" spans="1:15" ht="75" x14ac:dyDescent="0.3">
      <c r="A34" s="50" t="s">
        <v>334</v>
      </c>
      <c r="B34" s="51">
        <v>3</v>
      </c>
      <c r="C34" s="51">
        <v>380</v>
      </c>
      <c r="D34" s="106" t="s">
        <v>320</v>
      </c>
      <c r="E34" s="106" t="s">
        <v>321</v>
      </c>
      <c r="F34" s="107">
        <f>F25+40</f>
        <v>148</v>
      </c>
      <c r="G34" s="52" t="s">
        <v>353</v>
      </c>
      <c r="H34" s="52" t="s">
        <v>354</v>
      </c>
      <c r="I34" s="51">
        <v>7980</v>
      </c>
      <c r="J34" s="51">
        <f>ROUND(I34*Курс!$B$3,0)</f>
        <v>527468</v>
      </c>
      <c r="K34" s="54">
        <v>0.1</v>
      </c>
      <c r="L34" s="54">
        <v>0.15</v>
      </c>
      <c r="M34" s="54">
        <v>0.2</v>
      </c>
      <c r="N34" s="54">
        <v>0</v>
      </c>
      <c r="O34" s="51">
        <f t="shared" si="1"/>
        <v>527468</v>
      </c>
    </row>
    <row r="35" spans="1:15" ht="56.25" x14ac:dyDescent="0.3">
      <c r="A35" s="50" t="s">
        <v>335</v>
      </c>
      <c r="B35" s="51">
        <v>3</v>
      </c>
      <c r="C35" s="51">
        <v>380</v>
      </c>
      <c r="D35" s="106">
        <v>250</v>
      </c>
      <c r="E35" s="106" t="s">
        <v>322</v>
      </c>
      <c r="F35" s="107">
        <f>F26+40</f>
        <v>230</v>
      </c>
      <c r="G35" s="52" t="s">
        <v>355</v>
      </c>
      <c r="H35" s="52" t="s">
        <v>356</v>
      </c>
      <c r="I35" s="51">
        <v>10355</v>
      </c>
      <c r="J35" s="51">
        <f>ROUND(I35*Курс!$B$3,0)</f>
        <v>684452</v>
      </c>
      <c r="K35" s="54">
        <v>0.1</v>
      </c>
      <c r="L35" s="54">
        <v>0.15</v>
      </c>
      <c r="M35" s="54">
        <v>0.2</v>
      </c>
      <c r="N35" s="54">
        <v>0</v>
      </c>
      <c r="O35" s="51">
        <f t="shared" si="1"/>
        <v>684452</v>
      </c>
    </row>
    <row r="36" spans="1:15" ht="75" x14ac:dyDescent="0.3">
      <c r="A36" s="101" t="s">
        <v>336</v>
      </c>
      <c r="B36" s="102">
        <v>3</v>
      </c>
      <c r="C36" s="102">
        <v>380</v>
      </c>
      <c r="D36" s="103" t="s">
        <v>240</v>
      </c>
      <c r="E36" s="103" t="s">
        <v>241</v>
      </c>
      <c r="F36" s="108">
        <f>F27+40</f>
        <v>230</v>
      </c>
      <c r="G36" s="104" t="s">
        <v>355</v>
      </c>
      <c r="H36" s="104" t="s">
        <v>356</v>
      </c>
      <c r="I36" s="102">
        <v>10727</v>
      </c>
      <c r="J36" s="102">
        <f>ROUND(I36*Курс!$B$3,0)</f>
        <v>709041</v>
      </c>
      <c r="K36" s="105">
        <v>0.1</v>
      </c>
      <c r="L36" s="105">
        <v>0.15</v>
      </c>
      <c r="M36" s="105">
        <v>0.2</v>
      </c>
      <c r="N36" s="105">
        <v>0</v>
      </c>
      <c r="O36" s="102">
        <f t="shared" si="1"/>
        <v>709041</v>
      </c>
    </row>
    <row r="37" spans="1:15" ht="75" x14ac:dyDescent="0.3">
      <c r="A37" s="101" t="s">
        <v>337</v>
      </c>
      <c r="B37" s="102">
        <v>3</v>
      </c>
      <c r="C37" s="102">
        <v>380</v>
      </c>
      <c r="D37" s="103" t="s">
        <v>242</v>
      </c>
      <c r="E37" s="103" t="s">
        <v>243</v>
      </c>
      <c r="F37" s="108">
        <f>F28+40</f>
        <v>230</v>
      </c>
      <c r="G37" s="104" t="s">
        <v>355</v>
      </c>
      <c r="H37" s="104" t="s">
        <v>356</v>
      </c>
      <c r="I37" s="102">
        <v>11750</v>
      </c>
      <c r="J37" s="102">
        <f>ROUND(I37*Курс!$B$3,0)</f>
        <v>776660</v>
      </c>
      <c r="K37" s="105">
        <v>0.1</v>
      </c>
      <c r="L37" s="105">
        <v>0.15</v>
      </c>
      <c r="M37" s="105">
        <v>0.2</v>
      </c>
      <c r="N37" s="105">
        <v>0</v>
      </c>
      <c r="O37" s="102">
        <f t="shared" si="1"/>
        <v>776660</v>
      </c>
    </row>
    <row r="38" spans="1:15" ht="75" x14ac:dyDescent="0.3">
      <c r="A38" s="101" t="s">
        <v>338</v>
      </c>
      <c r="B38" s="102">
        <v>3</v>
      </c>
      <c r="C38" s="102">
        <v>380</v>
      </c>
      <c r="D38" s="103" t="s">
        <v>244</v>
      </c>
      <c r="E38" s="103" t="s">
        <v>245</v>
      </c>
      <c r="F38" s="108">
        <f>F29+60</f>
        <v>250</v>
      </c>
      <c r="G38" s="104" t="s">
        <v>355</v>
      </c>
      <c r="H38" s="104" t="s">
        <v>356</v>
      </c>
      <c r="I38" s="102">
        <v>12734</v>
      </c>
      <c r="J38" s="102">
        <f>ROUND(I38*Курс!$B$3,0)</f>
        <v>841701</v>
      </c>
      <c r="K38" s="105">
        <v>0.1</v>
      </c>
      <c r="L38" s="105">
        <v>0.15</v>
      </c>
      <c r="M38" s="105">
        <v>0.2</v>
      </c>
      <c r="N38" s="105">
        <v>0</v>
      </c>
      <c r="O38" s="102">
        <f t="shared" si="1"/>
        <v>841701</v>
      </c>
    </row>
    <row r="39" spans="1:15" ht="75" x14ac:dyDescent="0.3">
      <c r="A39" s="101" t="s">
        <v>339</v>
      </c>
      <c r="B39" s="102">
        <v>3</v>
      </c>
      <c r="C39" s="102">
        <v>380</v>
      </c>
      <c r="D39" s="103" t="s">
        <v>246</v>
      </c>
      <c r="E39" s="103" t="s">
        <v>247</v>
      </c>
      <c r="F39" s="108">
        <f>F30+60</f>
        <v>250</v>
      </c>
      <c r="G39" s="104" t="s">
        <v>355</v>
      </c>
      <c r="H39" s="104" t="s">
        <v>356</v>
      </c>
      <c r="I39" s="102">
        <v>13531</v>
      </c>
      <c r="J39" s="102">
        <f>ROUND(I39*Курс!$B$3,0)</f>
        <v>894382</v>
      </c>
      <c r="K39" s="105">
        <v>0.1</v>
      </c>
      <c r="L39" s="105">
        <v>0.15</v>
      </c>
      <c r="M39" s="105">
        <v>0.2</v>
      </c>
      <c r="N39" s="105">
        <v>0</v>
      </c>
      <c r="O39" s="102">
        <f t="shared" si="1"/>
        <v>894382</v>
      </c>
    </row>
    <row r="40" spans="1:15" ht="75" x14ac:dyDescent="0.3">
      <c r="A40" s="50" t="s">
        <v>340</v>
      </c>
      <c r="B40" s="51">
        <v>3</v>
      </c>
      <c r="C40" s="51">
        <v>380</v>
      </c>
      <c r="D40" s="106" t="s">
        <v>323</v>
      </c>
      <c r="E40" s="106" t="s">
        <v>324</v>
      </c>
      <c r="F40" s="107">
        <f>F31+80</f>
        <v>270</v>
      </c>
      <c r="G40" s="52" t="s">
        <v>355</v>
      </c>
      <c r="H40" s="52" t="s">
        <v>356</v>
      </c>
      <c r="I40" s="51">
        <v>15483</v>
      </c>
      <c r="J40" s="51">
        <f>ROUND(I40*Курс!$B$3,0)</f>
        <v>1023406</v>
      </c>
      <c r="K40" s="54">
        <v>0.1</v>
      </c>
      <c r="L40" s="54">
        <v>0.15</v>
      </c>
      <c r="M40" s="54">
        <v>0.2</v>
      </c>
      <c r="N40" s="54">
        <v>0</v>
      </c>
      <c r="O40" s="51">
        <f t="shared" si="1"/>
        <v>1023406</v>
      </c>
    </row>
    <row r="42" spans="1:15" x14ac:dyDescent="0.25">
      <c r="A42" s="23" t="s">
        <v>389</v>
      </c>
      <c r="B42"/>
      <c r="C42"/>
      <c r="D42"/>
    </row>
    <row r="43" spans="1:15" x14ac:dyDescent="0.25">
      <c r="A43" s="23" t="s">
        <v>390</v>
      </c>
      <c r="B43"/>
      <c r="C43"/>
      <c r="D43" s="6" t="s">
        <v>393</v>
      </c>
    </row>
    <row r="44" spans="1:15" x14ac:dyDescent="0.25">
      <c r="A44" s="24" t="s">
        <v>394</v>
      </c>
      <c r="B44"/>
      <c r="C44"/>
      <c r="D44"/>
    </row>
    <row r="45" spans="1:15" x14ac:dyDescent="0.25">
      <c r="A45" s="23" t="s">
        <v>391</v>
      </c>
      <c r="B45"/>
      <c r="C45"/>
      <c r="D45"/>
    </row>
    <row r="46" spans="1:15" x14ac:dyDescent="0.25">
      <c r="A46" s="25" t="s">
        <v>392</v>
      </c>
      <c r="B46"/>
      <c r="C46"/>
      <c r="D46"/>
    </row>
    <row r="47" spans="1:15" x14ac:dyDescent="0.25">
      <c r="A47" s="6" t="s">
        <v>401</v>
      </c>
      <c r="B47" s="157" t="s">
        <v>402</v>
      </c>
      <c r="C47"/>
      <c r="D47"/>
    </row>
    <row r="48" spans="1:15" x14ac:dyDescent="0.25">
      <c r="A48" s="6" t="s">
        <v>395</v>
      </c>
      <c r="B48"/>
      <c r="C48"/>
      <c r="D48"/>
    </row>
  </sheetData>
  <autoFilter ref="A1:O40"/>
  <hyperlinks>
    <hyperlink ref="A46" r:id="rId1" display="http://www.siliumtech.com/"/>
    <hyperlink ref="B47" r:id="rId2"/>
  </hyperlinks>
  <pageMargins left="0.75" right="0.51" top="1" bottom="1" header="0.5" footer="0.5"/>
  <pageSetup paperSize="9" scale="72" fitToHeight="4" orientation="landscape" horizontalDpi="200" verticalDpi="200" r:id="rId3"/>
  <headerFooter alignWithMargins="0">
    <oddHeader>&amp;L&amp;12&amp;P из &amp;N&amp;C&amp;12Прайс-лист на частотные преобразователи POWTRAN&amp;R&amp;12&amp;D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R79"/>
  <sheetViews>
    <sheetView zoomScale="70" zoomScaleNormal="70" workbookViewId="0">
      <pane xSplit="1" ySplit="1" topLeftCell="B37" activePane="bottomRight" state="frozen"/>
      <selection pane="topRight" activeCell="B1" sqref="B1"/>
      <selection pane="bottomLeft" activeCell="A2" sqref="A2"/>
      <selection pane="bottomRight" activeCell="A73" sqref="A73:D79"/>
    </sheetView>
  </sheetViews>
  <sheetFormatPr defaultRowHeight="18" x14ac:dyDescent="0.25"/>
  <cols>
    <col min="1" max="1" width="22.140625" style="57" bestFit="1" customWidth="1"/>
    <col min="2" max="2" width="6.28515625" style="88" customWidth="1"/>
    <col min="3" max="3" width="7.5703125" style="88" customWidth="1"/>
    <col min="4" max="4" width="11.28515625" style="88" customWidth="1"/>
    <col min="5" max="5" width="14.140625" style="88" bestFit="1" customWidth="1"/>
    <col min="6" max="6" width="10.28515625" style="88" hidden="1" customWidth="1"/>
    <col min="7" max="7" width="13.85546875" style="88" hidden="1" customWidth="1"/>
    <col min="8" max="8" width="22.140625" style="88" hidden="1" customWidth="1"/>
    <col min="9" max="9" width="10.85546875" style="88" bestFit="1" customWidth="1"/>
    <col min="10" max="10" width="18.28515625" style="88" customWidth="1"/>
    <col min="11" max="12" width="21.140625" style="88" hidden="1" customWidth="1"/>
    <col min="13" max="13" width="22.5703125" style="88" hidden="1" customWidth="1"/>
    <col min="14" max="14" width="7.5703125" style="88" hidden="1" customWidth="1"/>
    <col min="15" max="15" width="15.5703125" style="89" customWidth="1"/>
    <col min="16" max="16" width="22.28515625" style="57" customWidth="1"/>
    <col min="17" max="16384" width="9.140625" style="57"/>
  </cols>
  <sheetData>
    <row r="1" spans="1:17" s="49" customFormat="1" ht="54.75" customHeight="1" x14ac:dyDescent="0.25">
      <c r="A1" s="44" t="s">
        <v>28</v>
      </c>
      <c r="B1" s="44" t="s">
        <v>29</v>
      </c>
      <c r="C1" s="44" t="s">
        <v>0</v>
      </c>
      <c r="D1" s="44" t="s">
        <v>30</v>
      </c>
      <c r="E1" s="45" t="s">
        <v>2</v>
      </c>
      <c r="F1" s="45" t="s">
        <v>3</v>
      </c>
      <c r="G1" s="45" t="s">
        <v>31</v>
      </c>
      <c r="H1" s="45" t="s">
        <v>5</v>
      </c>
      <c r="I1" s="44" t="s">
        <v>113</v>
      </c>
      <c r="J1" s="46" t="str">
        <f>CONCATENATE("Цена розн., руб на ",TEXT(Курс!$A$3,"ДД.ММ.ГГГГ"))</f>
        <v>Цена розн., руб на 31.01.2019</v>
      </c>
      <c r="K1" s="46" t="s">
        <v>128</v>
      </c>
      <c r="L1" s="46" t="s">
        <v>181</v>
      </c>
      <c r="M1" s="46" t="s">
        <v>116</v>
      </c>
      <c r="N1" s="47" t="s">
        <v>135</v>
      </c>
      <c r="O1" s="48" t="s">
        <v>403</v>
      </c>
    </row>
    <row r="2" spans="1:17" ht="24" customHeight="1" x14ac:dyDescent="0.3">
      <c r="A2" s="50" t="s">
        <v>37</v>
      </c>
      <c r="B2" s="51">
        <v>1</v>
      </c>
      <c r="C2" s="51">
        <v>220</v>
      </c>
      <c r="D2" s="52">
        <v>0.75</v>
      </c>
      <c r="E2" s="51">
        <v>4</v>
      </c>
      <c r="F2" s="52">
        <v>2.5</v>
      </c>
      <c r="G2" s="52" t="s">
        <v>32</v>
      </c>
      <c r="H2" s="52" t="s">
        <v>138</v>
      </c>
      <c r="I2" s="53">
        <v>168</v>
      </c>
      <c r="J2" s="53">
        <f>ROUND(I2*Курс!$B$3,0)</f>
        <v>11105</v>
      </c>
      <c r="K2" s="54">
        <v>0.1</v>
      </c>
      <c r="L2" s="54">
        <v>0.15</v>
      </c>
      <c r="M2" s="54">
        <v>0.2</v>
      </c>
      <c r="N2" s="55">
        <v>0</v>
      </c>
      <c r="O2" s="56">
        <f t="shared" ref="O2:O33" si="0">ROUND((1-N2)*J2,0)</f>
        <v>11105</v>
      </c>
      <c r="P2" s="167"/>
    </row>
    <row r="3" spans="1:17" ht="25.5" customHeight="1" x14ac:dyDescent="0.3">
      <c r="A3" s="50" t="s">
        <v>38</v>
      </c>
      <c r="B3" s="51">
        <v>1</v>
      </c>
      <c r="C3" s="51">
        <v>220</v>
      </c>
      <c r="D3" s="52">
        <v>1.5</v>
      </c>
      <c r="E3" s="51">
        <v>7</v>
      </c>
      <c r="F3" s="52">
        <v>2.5</v>
      </c>
      <c r="G3" s="52" t="s">
        <v>32</v>
      </c>
      <c r="H3" s="52" t="s">
        <v>138</v>
      </c>
      <c r="I3" s="53">
        <v>177</v>
      </c>
      <c r="J3" s="53">
        <f>ROUND(I3*Курс!$B$3,0)</f>
        <v>11699</v>
      </c>
      <c r="K3" s="54">
        <v>0.1</v>
      </c>
      <c r="L3" s="54">
        <v>0.15</v>
      </c>
      <c r="M3" s="54">
        <v>0.2</v>
      </c>
      <c r="N3" s="55">
        <v>0</v>
      </c>
      <c r="O3" s="56">
        <f t="shared" si="0"/>
        <v>11699</v>
      </c>
      <c r="P3" s="167"/>
    </row>
    <row r="4" spans="1:17" ht="21.75" customHeight="1" x14ac:dyDescent="0.3">
      <c r="A4" s="50" t="s">
        <v>39</v>
      </c>
      <c r="B4" s="51">
        <v>1</v>
      </c>
      <c r="C4" s="51">
        <v>220</v>
      </c>
      <c r="D4" s="52">
        <v>2.2000000000000002</v>
      </c>
      <c r="E4" s="51">
        <v>9.6</v>
      </c>
      <c r="F4" s="52">
        <v>3.6</v>
      </c>
      <c r="G4" s="52" t="s">
        <v>33</v>
      </c>
      <c r="H4" s="52" t="s">
        <v>139</v>
      </c>
      <c r="I4" s="53">
        <v>219</v>
      </c>
      <c r="J4" s="53">
        <f>ROUND(I4*Курс!$B$3,0)</f>
        <v>14476</v>
      </c>
      <c r="K4" s="54">
        <v>0.1</v>
      </c>
      <c r="L4" s="54">
        <v>0.15</v>
      </c>
      <c r="M4" s="54">
        <v>0.2</v>
      </c>
      <c r="N4" s="55">
        <v>0</v>
      </c>
      <c r="O4" s="56">
        <f t="shared" si="0"/>
        <v>14476</v>
      </c>
      <c r="P4" s="167"/>
    </row>
    <row r="5" spans="1:17" ht="18.75" x14ac:dyDescent="0.3">
      <c r="A5" s="50" t="s">
        <v>40</v>
      </c>
      <c r="B5" s="51">
        <v>1</v>
      </c>
      <c r="C5" s="51">
        <v>220</v>
      </c>
      <c r="D5" s="52">
        <v>4</v>
      </c>
      <c r="E5" s="51">
        <v>17</v>
      </c>
      <c r="F5" s="52">
        <v>5</v>
      </c>
      <c r="G5" s="52" t="s">
        <v>33</v>
      </c>
      <c r="H5" s="52" t="s">
        <v>139</v>
      </c>
      <c r="I5" s="53">
        <v>328</v>
      </c>
      <c r="J5" s="53">
        <f>ROUND(I5*Курс!$B$3,0)</f>
        <v>21680</v>
      </c>
      <c r="K5" s="54">
        <v>0.1</v>
      </c>
      <c r="L5" s="54">
        <v>0.15</v>
      </c>
      <c r="M5" s="54">
        <v>0.2</v>
      </c>
      <c r="N5" s="55">
        <v>0</v>
      </c>
      <c r="O5" s="56">
        <f t="shared" si="0"/>
        <v>21680</v>
      </c>
      <c r="P5" s="167"/>
    </row>
    <row r="6" spans="1:17" ht="18.75" x14ac:dyDescent="0.3">
      <c r="A6" s="50" t="s">
        <v>130</v>
      </c>
      <c r="B6" s="51">
        <v>1</v>
      </c>
      <c r="C6" s="51">
        <v>220</v>
      </c>
      <c r="D6" s="52">
        <v>5.5</v>
      </c>
      <c r="E6" s="51">
        <v>25</v>
      </c>
      <c r="F6" s="52">
        <v>10</v>
      </c>
      <c r="G6" s="52" t="s">
        <v>55</v>
      </c>
      <c r="H6" s="52" t="s">
        <v>110</v>
      </c>
      <c r="I6" s="53">
        <v>643</v>
      </c>
      <c r="J6" s="53">
        <f>ROUND(I6*Курс!$B$3,0)</f>
        <v>42501</v>
      </c>
      <c r="K6" s="54">
        <v>0.1</v>
      </c>
      <c r="L6" s="54">
        <v>0.15</v>
      </c>
      <c r="M6" s="54">
        <v>0.2</v>
      </c>
      <c r="N6" s="55">
        <v>0</v>
      </c>
      <c r="O6" s="56">
        <f t="shared" si="0"/>
        <v>42501</v>
      </c>
      <c r="P6" s="167"/>
    </row>
    <row r="7" spans="1:17" ht="18.75" x14ac:dyDescent="0.3">
      <c r="A7" s="50" t="s">
        <v>131</v>
      </c>
      <c r="B7" s="51">
        <v>1</v>
      </c>
      <c r="C7" s="51">
        <v>220</v>
      </c>
      <c r="D7" s="52">
        <v>7.5</v>
      </c>
      <c r="E7" s="51">
        <v>32</v>
      </c>
      <c r="F7" s="52">
        <v>10</v>
      </c>
      <c r="G7" s="52" t="s">
        <v>55</v>
      </c>
      <c r="H7" s="52" t="s">
        <v>110</v>
      </c>
      <c r="I7" s="53">
        <v>685</v>
      </c>
      <c r="J7" s="53">
        <f>ROUND(I7*Курс!$B$3,0)</f>
        <v>45278</v>
      </c>
      <c r="K7" s="54">
        <v>0.1</v>
      </c>
      <c r="L7" s="54">
        <v>0.15</v>
      </c>
      <c r="M7" s="54">
        <v>0.2</v>
      </c>
      <c r="N7" s="55">
        <v>0</v>
      </c>
      <c r="O7" s="56">
        <f t="shared" si="0"/>
        <v>45278</v>
      </c>
      <c r="P7" s="167"/>
    </row>
    <row r="8" spans="1:17" ht="18.75" x14ac:dyDescent="0.3">
      <c r="A8" s="50" t="s">
        <v>132</v>
      </c>
      <c r="B8" s="51">
        <v>1</v>
      </c>
      <c r="C8" s="51">
        <v>220</v>
      </c>
      <c r="D8" s="52">
        <v>11</v>
      </c>
      <c r="E8" s="51">
        <v>45</v>
      </c>
      <c r="F8" s="52">
        <v>19.600000000000001</v>
      </c>
      <c r="G8" s="52" t="s">
        <v>58</v>
      </c>
      <c r="H8" s="52" t="s">
        <v>111</v>
      </c>
      <c r="I8" s="53">
        <v>975</v>
      </c>
      <c r="J8" s="53">
        <f>ROUND(I8*Курс!$B$3,0)</f>
        <v>64446</v>
      </c>
      <c r="K8" s="54">
        <v>0.1</v>
      </c>
      <c r="L8" s="54">
        <v>0.15</v>
      </c>
      <c r="M8" s="54">
        <v>0.2</v>
      </c>
      <c r="N8" s="55">
        <v>0</v>
      </c>
      <c r="O8" s="56">
        <f t="shared" si="0"/>
        <v>64446</v>
      </c>
      <c r="P8" s="167"/>
    </row>
    <row r="9" spans="1:17" s="64" customFormat="1" ht="18.75" x14ac:dyDescent="0.3">
      <c r="A9" s="58" t="s">
        <v>140</v>
      </c>
      <c r="B9" s="59">
        <v>3</v>
      </c>
      <c r="C9" s="59">
        <v>380</v>
      </c>
      <c r="D9" s="60">
        <v>0.75</v>
      </c>
      <c r="E9" s="59">
        <v>2.1</v>
      </c>
      <c r="F9" s="60">
        <v>2.5</v>
      </c>
      <c r="G9" s="60" t="s">
        <v>32</v>
      </c>
      <c r="H9" s="60" t="s">
        <v>138</v>
      </c>
      <c r="I9" s="61">
        <v>184</v>
      </c>
      <c r="J9" s="61">
        <f>ROUND(I9*Курс!$B$3,0)</f>
        <v>12162</v>
      </c>
      <c r="K9" s="62">
        <v>0.1</v>
      </c>
      <c r="L9" s="62">
        <v>0.15</v>
      </c>
      <c r="M9" s="62">
        <v>0.2</v>
      </c>
      <c r="N9" s="55">
        <v>0</v>
      </c>
      <c r="O9" s="56">
        <f t="shared" si="0"/>
        <v>12162</v>
      </c>
      <c r="P9" s="63"/>
    </row>
    <row r="10" spans="1:17" s="64" customFormat="1" ht="18.75" x14ac:dyDescent="0.3">
      <c r="A10" s="58" t="s">
        <v>141</v>
      </c>
      <c r="B10" s="59">
        <v>3</v>
      </c>
      <c r="C10" s="59">
        <v>380</v>
      </c>
      <c r="D10" s="60">
        <v>1.5</v>
      </c>
      <c r="E10" s="59">
        <v>3.8</v>
      </c>
      <c r="F10" s="60">
        <v>2.5</v>
      </c>
      <c r="G10" s="60" t="s">
        <v>32</v>
      </c>
      <c r="H10" s="60" t="s">
        <v>138</v>
      </c>
      <c r="I10" s="61">
        <v>205</v>
      </c>
      <c r="J10" s="61">
        <f>ROUND(I10*Курс!$B$3,0)</f>
        <v>13550</v>
      </c>
      <c r="K10" s="62">
        <v>0.1</v>
      </c>
      <c r="L10" s="62">
        <v>0.15</v>
      </c>
      <c r="M10" s="62">
        <v>0.2</v>
      </c>
      <c r="N10" s="55">
        <v>0</v>
      </c>
      <c r="O10" s="56">
        <f t="shared" si="0"/>
        <v>13550</v>
      </c>
      <c r="P10" s="63"/>
      <c r="Q10" s="65"/>
    </row>
    <row r="11" spans="1:17" s="64" customFormat="1" ht="18.75" x14ac:dyDescent="0.3">
      <c r="A11" s="58" t="s">
        <v>142</v>
      </c>
      <c r="B11" s="59">
        <v>3</v>
      </c>
      <c r="C11" s="59">
        <v>380</v>
      </c>
      <c r="D11" s="60">
        <v>2.2000000000000002</v>
      </c>
      <c r="E11" s="59">
        <v>5.0999999999999996</v>
      </c>
      <c r="F11" s="60">
        <v>2.5</v>
      </c>
      <c r="G11" s="60" t="s">
        <v>32</v>
      </c>
      <c r="H11" s="60" t="s">
        <v>138</v>
      </c>
      <c r="I11" s="61">
        <v>217</v>
      </c>
      <c r="J11" s="61">
        <f>ROUND(I11*Курс!$B$3,0)</f>
        <v>14343</v>
      </c>
      <c r="K11" s="62">
        <v>0.1</v>
      </c>
      <c r="L11" s="62">
        <v>0.15</v>
      </c>
      <c r="M11" s="62">
        <v>0.2</v>
      </c>
      <c r="N11" s="55">
        <v>0</v>
      </c>
      <c r="O11" s="56">
        <f t="shared" si="0"/>
        <v>14343</v>
      </c>
      <c r="P11" s="63"/>
    </row>
    <row r="12" spans="1:17" s="64" customFormat="1" ht="18.75" x14ac:dyDescent="0.3">
      <c r="A12" s="58" t="s">
        <v>143</v>
      </c>
      <c r="B12" s="59">
        <v>3</v>
      </c>
      <c r="C12" s="59">
        <v>380</v>
      </c>
      <c r="D12" s="60">
        <v>4</v>
      </c>
      <c r="E12" s="59">
        <v>9</v>
      </c>
      <c r="F12" s="60">
        <v>3.6</v>
      </c>
      <c r="G12" s="60" t="s">
        <v>33</v>
      </c>
      <c r="H12" s="60" t="s">
        <v>139</v>
      </c>
      <c r="I12" s="61">
        <v>289</v>
      </c>
      <c r="J12" s="61">
        <f>ROUND(I12*Курс!$B$3,0)</f>
        <v>19103</v>
      </c>
      <c r="K12" s="62">
        <v>0.1</v>
      </c>
      <c r="L12" s="62">
        <v>0.15</v>
      </c>
      <c r="M12" s="62">
        <v>0.2</v>
      </c>
      <c r="N12" s="55">
        <v>0.2</v>
      </c>
      <c r="O12" s="56">
        <f t="shared" si="0"/>
        <v>15282</v>
      </c>
      <c r="P12" s="63"/>
      <c r="Q12" s="65"/>
    </row>
    <row r="13" spans="1:17" s="64" customFormat="1" ht="18.75" x14ac:dyDescent="0.3">
      <c r="A13" s="66" t="s">
        <v>41</v>
      </c>
      <c r="B13" s="67">
        <v>3</v>
      </c>
      <c r="C13" s="67">
        <v>380</v>
      </c>
      <c r="D13" s="68">
        <v>0.75</v>
      </c>
      <c r="E13" s="67">
        <v>2.1</v>
      </c>
      <c r="F13" s="68">
        <v>2.5</v>
      </c>
      <c r="G13" s="68" t="s">
        <v>32</v>
      </c>
      <c r="H13" s="68" t="s">
        <v>138</v>
      </c>
      <c r="I13" s="69">
        <v>198</v>
      </c>
      <c r="J13" s="69">
        <f>ROUND(I13*Курс!$B$3,0)</f>
        <v>13088</v>
      </c>
      <c r="K13" s="70">
        <v>0.1</v>
      </c>
      <c r="L13" s="70">
        <v>0.15</v>
      </c>
      <c r="M13" s="70">
        <v>0.2</v>
      </c>
      <c r="N13" s="55">
        <v>0</v>
      </c>
      <c r="O13" s="56">
        <f t="shared" si="0"/>
        <v>13088</v>
      </c>
      <c r="P13" s="168"/>
      <c r="Q13" s="170" t="s">
        <v>399</v>
      </c>
    </row>
    <row r="14" spans="1:17" s="64" customFormat="1" ht="18.75" x14ac:dyDescent="0.3">
      <c r="A14" s="66" t="s">
        <v>42</v>
      </c>
      <c r="B14" s="67">
        <v>3</v>
      </c>
      <c r="C14" s="67">
        <v>380</v>
      </c>
      <c r="D14" s="68">
        <v>1.5</v>
      </c>
      <c r="E14" s="67">
        <v>3.8</v>
      </c>
      <c r="F14" s="68">
        <v>2.5</v>
      </c>
      <c r="G14" s="68" t="s">
        <v>32</v>
      </c>
      <c r="H14" s="68" t="s">
        <v>138</v>
      </c>
      <c r="I14" s="69">
        <v>210</v>
      </c>
      <c r="J14" s="69">
        <f>ROUND(I14*Курс!$B$3,0)</f>
        <v>13881</v>
      </c>
      <c r="K14" s="70">
        <v>0.1</v>
      </c>
      <c r="L14" s="70">
        <v>0.15</v>
      </c>
      <c r="M14" s="70">
        <v>0.2</v>
      </c>
      <c r="N14" s="55">
        <v>0</v>
      </c>
      <c r="O14" s="56">
        <f t="shared" si="0"/>
        <v>13881</v>
      </c>
      <c r="P14" s="168"/>
      <c r="Q14" s="170"/>
    </row>
    <row r="15" spans="1:17" s="64" customFormat="1" ht="18.75" x14ac:dyDescent="0.3">
      <c r="A15" s="66" t="s">
        <v>43</v>
      </c>
      <c r="B15" s="67">
        <v>3</v>
      </c>
      <c r="C15" s="67">
        <v>380</v>
      </c>
      <c r="D15" s="68">
        <v>2.2000000000000002</v>
      </c>
      <c r="E15" s="67">
        <v>5.0999999999999996</v>
      </c>
      <c r="F15" s="68">
        <v>2.5</v>
      </c>
      <c r="G15" s="68" t="s">
        <v>32</v>
      </c>
      <c r="H15" s="68" t="s">
        <v>138</v>
      </c>
      <c r="I15" s="69">
        <v>246</v>
      </c>
      <c r="J15" s="69">
        <f>ROUND(I15*Курс!$B$3,0)</f>
        <v>16260</v>
      </c>
      <c r="K15" s="70">
        <v>0.1</v>
      </c>
      <c r="L15" s="70">
        <v>0.15</v>
      </c>
      <c r="M15" s="70">
        <v>0.2</v>
      </c>
      <c r="N15" s="55">
        <v>0</v>
      </c>
      <c r="O15" s="56">
        <f t="shared" si="0"/>
        <v>16260</v>
      </c>
      <c r="P15" s="168"/>
      <c r="Q15" s="170"/>
    </row>
    <row r="16" spans="1:17" s="64" customFormat="1" ht="18.75" x14ac:dyDescent="0.3">
      <c r="A16" s="66" t="s">
        <v>44</v>
      </c>
      <c r="B16" s="67">
        <v>3</v>
      </c>
      <c r="C16" s="67">
        <v>380</v>
      </c>
      <c r="D16" s="68">
        <v>4</v>
      </c>
      <c r="E16" s="67">
        <v>9</v>
      </c>
      <c r="F16" s="68">
        <v>3.6</v>
      </c>
      <c r="G16" s="68" t="s">
        <v>33</v>
      </c>
      <c r="H16" s="68" t="s">
        <v>139</v>
      </c>
      <c r="I16" s="69">
        <v>306</v>
      </c>
      <c r="J16" s="69">
        <f>ROUND(I16*Курс!$B$3,0)</f>
        <v>20226</v>
      </c>
      <c r="K16" s="70">
        <v>0.1</v>
      </c>
      <c r="L16" s="70">
        <v>0.15</v>
      </c>
      <c r="M16" s="70">
        <v>0.2</v>
      </c>
      <c r="N16" s="55">
        <v>0</v>
      </c>
      <c r="O16" s="56">
        <f t="shared" si="0"/>
        <v>20226</v>
      </c>
      <c r="P16" s="168"/>
      <c r="Q16" s="170"/>
    </row>
    <row r="17" spans="1:18" s="64" customFormat="1" ht="18.75" x14ac:dyDescent="0.3">
      <c r="A17" s="66" t="s">
        <v>45</v>
      </c>
      <c r="B17" s="67">
        <v>3</v>
      </c>
      <c r="C17" s="67">
        <v>380</v>
      </c>
      <c r="D17" s="68">
        <v>5.5</v>
      </c>
      <c r="E17" s="67">
        <v>13</v>
      </c>
      <c r="F17" s="68">
        <v>3.6</v>
      </c>
      <c r="G17" s="68" t="s">
        <v>33</v>
      </c>
      <c r="H17" s="68" t="s">
        <v>139</v>
      </c>
      <c r="I17" s="69">
        <v>386</v>
      </c>
      <c r="J17" s="69">
        <f>ROUND(I17*Курс!$B$3,0)</f>
        <v>25514</v>
      </c>
      <c r="K17" s="70">
        <v>0.1</v>
      </c>
      <c r="L17" s="70">
        <v>0.15</v>
      </c>
      <c r="M17" s="70">
        <v>0.2</v>
      </c>
      <c r="N17" s="55">
        <v>0</v>
      </c>
      <c r="O17" s="56">
        <f t="shared" si="0"/>
        <v>25514</v>
      </c>
      <c r="P17" s="168"/>
      <c r="Q17" s="170"/>
    </row>
    <row r="18" spans="1:18" ht="18.75" x14ac:dyDescent="0.3">
      <c r="A18" s="66" t="s">
        <v>46</v>
      </c>
      <c r="B18" s="67">
        <v>3</v>
      </c>
      <c r="C18" s="67">
        <v>380</v>
      </c>
      <c r="D18" s="68">
        <v>7.5</v>
      </c>
      <c r="E18" s="67">
        <v>17</v>
      </c>
      <c r="F18" s="68">
        <v>5</v>
      </c>
      <c r="G18" s="68" t="s">
        <v>35</v>
      </c>
      <c r="H18" s="68" t="s">
        <v>47</v>
      </c>
      <c r="I18" s="69">
        <v>471</v>
      </c>
      <c r="J18" s="69">
        <f>ROUND(I18*Курс!$B$3,0)</f>
        <v>31132</v>
      </c>
      <c r="K18" s="70">
        <v>0.1</v>
      </c>
      <c r="L18" s="70">
        <v>0.15</v>
      </c>
      <c r="M18" s="70">
        <v>0.2</v>
      </c>
      <c r="N18" s="55">
        <v>0</v>
      </c>
      <c r="O18" s="56">
        <f t="shared" si="0"/>
        <v>31132</v>
      </c>
      <c r="P18" s="168"/>
      <c r="Q18" s="170"/>
    </row>
    <row r="19" spans="1:18" ht="18.75" x14ac:dyDescent="0.3">
      <c r="A19" s="71" t="s">
        <v>48</v>
      </c>
      <c r="B19" s="72">
        <v>3</v>
      </c>
      <c r="C19" s="72">
        <v>380</v>
      </c>
      <c r="D19" s="73">
        <v>0.75</v>
      </c>
      <c r="E19" s="72">
        <v>2.1</v>
      </c>
      <c r="F19" s="73">
        <v>2.5</v>
      </c>
      <c r="G19" s="73" t="s">
        <v>32</v>
      </c>
      <c r="H19" s="73" t="s">
        <v>138</v>
      </c>
      <c r="I19" s="74">
        <v>250</v>
      </c>
      <c r="J19" s="74">
        <f>ROUND(I19*Курс!$B$3,0)</f>
        <v>16525</v>
      </c>
      <c r="K19" s="75">
        <v>0.1</v>
      </c>
      <c r="L19" s="75">
        <v>0.15</v>
      </c>
      <c r="M19" s="75">
        <v>0.2</v>
      </c>
      <c r="N19" s="55">
        <v>0</v>
      </c>
      <c r="O19" s="56">
        <f t="shared" si="0"/>
        <v>16525</v>
      </c>
      <c r="P19" s="167"/>
      <c r="Q19" s="171" t="s">
        <v>404</v>
      </c>
    </row>
    <row r="20" spans="1:18" ht="18.75" x14ac:dyDescent="0.3">
      <c r="A20" s="71" t="s">
        <v>49</v>
      </c>
      <c r="B20" s="72">
        <v>3</v>
      </c>
      <c r="C20" s="72">
        <v>380</v>
      </c>
      <c r="D20" s="73">
        <v>1.5</v>
      </c>
      <c r="E20" s="72">
        <v>3.8</v>
      </c>
      <c r="F20" s="73">
        <v>2.5</v>
      </c>
      <c r="G20" s="73" t="s">
        <v>32</v>
      </c>
      <c r="H20" s="73" t="s">
        <v>138</v>
      </c>
      <c r="I20" s="74">
        <v>270</v>
      </c>
      <c r="J20" s="74">
        <f>ROUND(I20*Курс!$B$3,0)</f>
        <v>17847</v>
      </c>
      <c r="K20" s="75">
        <v>0.1</v>
      </c>
      <c r="L20" s="75">
        <v>0.15</v>
      </c>
      <c r="M20" s="75">
        <v>0.2</v>
      </c>
      <c r="N20" s="55">
        <v>0</v>
      </c>
      <c r="O20" s="56">
        <f t="shared" si="0"/>
        <v>17847</v>
      </c>
      <c r="P20" s="167"/>
      <c r="Q20" s="171"/>
    </row>
    <row r="21" spans="1:18" ht="18.75" x14ac:dyDescent="0.3">
      <c r="A21" s="71" t="s">
        <v>50</v>
      </c>
      <c r="B21" s="72">
        <v>3</v>
      </c>
      <c r="C21" s="72">
        <v>380</v>
      </c>
      <c r="D21" s="73">
        <v>2.2000000000000002</v>
      </c>
      <c r="E21" s="72">
        <v>5.0999999999999996</v>
      </c>
      <c r="F21" s="73">
        <v>2.5</v>
      </c>
      <c r="G21" s="73" t="s">
        <v>32</v>
      </c>
      <c r="H21" s="73" t="s">
        <v>138</v>
      </c>
      <c r="I21" s="74">
        <v>294</v>
      </c>
      <c r="J21" s="74">
        <f>ROUND(I21*Курс!$B$3,0)</f>
        <v>19433</v>
      </c>
      <c r="K21" s="75">
        <v>0.1</v>
      </c>
      <c r="L21" s="75">
        <v>0.15</v>
      </c>
      <c r="M21" s="75">
        <v>0.2</v>
      </c>
      <c r="N21" s="55">
        <v>0</v>
      </c>
      <c r="O21" s="56">
        <f t="shared" si="0"/>
        <v>19433</v>
      </c>
      <c r="P21" s="167"/>
      <c r="Q21" s="171"/>
    </row>
    <row r="22" spans="1:18" ht="18.75" x14ac:dyDescent="0.3">
      <c r="A22" s="71" t="s">
        <v>51</v>
      </c>
      <c r="B22" s="72">
        <v>3</v>
      </c>
      <c r="C22" s="72">
        <v>380</v>
      </c>
      <c r="D22" s="73">
        <v>4</v>
      </c>
      <c r="E22" s="72">
        <v>9</v>
      </c>
      <c r="F22" s="73">
        <v>3.6</v>
      </c>
      <c r="G22" s="73" t="s">
        <v>33</v>
      </c>
      <c r="H22" s="73" t="s">
        <v>139</v>
      </c>
      <c r="I22" s="74">
        <v>372</v>
      </c>
      <c r="J22" s="74">
        <f>ROUND(I22*Курс!$B$3,0)</f>
        <v>24589</v>
      </c>
      <c r="K22" s="75">
        <v>0.1</v>
      </c>
      <c r="L22" s="75">
        <v>0.15</v>
      </c>
      <c r="M22" s="75">
        <v>0.2</v>
      </c>
      <c r="N22" s="55">
        <v>0</v>
      </c>
      <c r="O22" s="56">
        <f t="shared" si="0"/>
        <v>24589</v>
      </c>
      <c r="P22" s="167"/>
      <c r="Q22" s="171"/>
      <c r="R22" s="64"/>
    </row>
    <row r="23" spans="1:18" ht="18.75" x14ac:dyDescent="0.3">
      <c r="A23" s="71" t="s">
        <v>52</v>
      </c>
      <c r="B23" s="72">
        <v>3</v>
      </c>
      <c r="C23" s="72">
        <v>380</v>
      </c>
      <c r="D23" s="73">
        <v>5.5</v>
      </c>
      <c r="E23" s="72">
        <v>13</v>
      </c>
      <c r="F23" s="73">
        <v>3.6</v>
      </c>
      <c r="G23" s="73" t="s">
        <v>33</v>
      </c>
      <c r="H23" s="73" t="s">
        <v>139</v>
      </c>
      <c r="I23" s="74">
        <v>459</v>
      </c>
      <c r="J23" s="74">
        <f>ROUND(I23*Курс!$B$3,0)</f>
        <v>30339</v>
      </c>
      <c r="K23" s="75">
        <v>0.1</v>
      </c>
      <c r="L23" s="75">
        <v>0.15</v>
      </c>
      <c r="M23" s="75">
        <v>0.2</v>
      </c>
      <c r="N23" s="55">
        <v>0</v>
      </c>
      <c r="O23" s="56">
        <f t="shared" si="0"/>
        <v>30339</v>
      </c>
      <c r="P23" s="167"/>
      <c r="Q23" s="171"/>
    </row>
    <row r="24" spans="1:18" ht="18.75" x14ac:dyDescent="0.3">
      <c r="A24" s="71" t="s">
        <v>53</v>
      </c>
      <c r="B24" s="72">
        <v>3</v>
      </c>
      <c r="C24" s="72">
        <v>380</v>
      </c>
      <c r="D24" s="73">
        <v>7.5</v>
      </c>
      <c r="E24" s="72">
        <v>17</v>
      </c>
      <c r="F24" s="73">
        <v>5</v>
      </c>
      <c r="G24" s="73" t="s">
        <v>35</v>
      </c>
      <c r="H24" s="73" t="s">
        <v>47</v>
      </c>
      <c r="I24" s="74">
        <v>572</v>
      </c>
      <c r="J24" s="74">
        <f>ROUND(I24*Курс!$B$3,0)</f>
        <v>37808</v>
      </c>
      <c r="K24" s="75">
        <v>0.1</v>
      </c>
      <c r="L24" s="75">
        <v>0.15</v>
      </c>
      <c r="M24" s="75">
        <v>0.2</v>
      </c>
      <c r="N24" s="55">
        <v>0</v>
      </c>
      <c r="O24" s="56">
        <f t="shared" si="0"/>
        <v>37808</v>
      </c>
      <c r="P24" s="167"/>
      <c r="Q24" s="171"/>
    </row>
    <row r="25" spans="1:18" ht="18.75" x14ac:dyDescent="0.3">
      <c r="A25" s="76" t="s">
        <v>54</v>
      </c>
      <c r="B25" s="77">
        <v>3</v>
      </c>
      <c r="C25" s="78">
        <v>380</v>
      </c>
      <c r="D25" s="79">
        <v>11</v>
      </c>
      <c r="E25" s="78">
        <v>25</v>
      </c>
      <c r="F25" s="79">
        <v>10</v>
      </c>
      <c r="G25" s="79" t="s">
        <v>55</v>
      </c>
      <c r="H25" s="79" t="s">
        <v>34</v>
      </c>
      <c r="I25" s="80">
        <v>693</v>
      </c>
      <c r="J25" s="80">
        <f>ROUND(I25*Курс!$B$3,0)</f>
        <v>45806</v>
      </c>
      <c r="K25" s="81">
        <v>0.1</v>
      </c>
      <c r="L25" s="81">
        <v>0.15</v>
      </c>
      <c r="M25" s="81">
        <v>0.2</v>
      </c>
      <c r="N25" s="55">
        <v>0</v>
      </c>
      <c r="O25" s="56">
        <f t="shared" si="0"/>
        <v>45806</v>
      </c>
      <c r="P25" s="82"/>
      <c r="Q25" s="172" t="s">
        <v>400</v>
      </c>
    </row>
    <row r="26" spans="1:18" ht="18.75" x14ac:dyDescent="0.3">
      <c r="A26" s="76" t="s">
        <v>56</v>
      </c>
      <c r="B26" s="77">
        <v>3</v>
      </c>
      <c r="C26" s="78">
        <v>380</v>
      </c>
      <c r="D26" s="79">
        <v>15</v>
      </c>
      <c r="E26" s="78">
        <v>32</v>
      </c>
      <c r="F26" s="79">
        <v>10</v>
      </c>
      <c r="G26" s="79" t="s">
        <v>55</v>
      </c>
      <c r="H26" s="79" t="s">
        <v>34</v>
      </c>
      <c r="I26" s="80">
        <v>884</v>
      </c>
      <c r="J26" s="80">
        <f>ROUND(I26*Курс!$B$3,0)</f>
        <v>58431</v>
      </c>
      <c r="K26" s="81">
        <v>0.1</v>
      </c>
      <c r="L26" s="81">
        <v>0.15</v>
      </c>
      <c r="M26" s="81">
        <v>0.2</v>
      </c>
      <c r="N26" s="55">
        <v>0</v>
      </c>
      <c r="O26" s="56">
        <f t="shared" si="0"/>
        <v>58431</v>
      </c>
      <c r="P26" s="82"/>
      <c r="Q26" s="172"/>
    </row>
    <row r="27" spans="1:18" ht="18.75" x14ac:dyDescent="0.3">
      <c r="A27" s="76" t="s">
        <v>57</v>
      </c>
      <c r="B27" s="77">
        <v>3</v>
      </c>
      <c r="C27" s="78">
        <v>380</v>
      </c>
      <c r="D27" s="79">
        <v>18</v>
      </c>
      <c r="E27" s="78">
        <v>37</v>
      </c>
      <c r="F27" s="79">
        <v>19.600000000000001</v>
      </c>
      <c r="G27" s="79" t="s">
        <v>58</v>
      </c>
      <c r="H27" s="79" t="s">
        <v>59</v>
      </c>
      <c r="I27" s="80">
        <v>1085</v>
      </c>
      <c r="J27" s="80">
        <f>ROUND(I27*Курс!$B$3,0)</f>
        <v>71717</v>
      </c>
      <c r="K27" s="81">
        <v>0.1</v>
      </c>
      <c r="L27" s="81">
        <v>0.15</v>
      </c>
      <c r="M27" s="81">
        <v>0.2</v>
      </c>
      <c r="N27" s="55">
        <v>0</v>
      </c>
      <c r="O27" s="56">
        <f t="shared" si="0"/>
        <v>71717</v>
      </c>
      <c r="P27" s="82"/>
      <c r="Q27" s="172"/>
    </row>
    <row r="28" spans="1:18" ht="18.75" x14ac:dyDescent="0.3">
      <c r="A28" s="76" t="s">
        <v>60</v>
      </c>
      <c r="B28" s="77">
        <v>3</v>
      </c>
      <c r="C28" s="78">
        <v>380</v>
      </c>
      <c r="D28" s="79">
        <v>22</v>
      </c>
      <c r="E28" s="78">
        <v>45</v>
      </c>
      <c r="F28" s="79">
        <v>19.600000000000001</v>
      </c>
      <c r="G28" s="79" t="s">
        <v>58</v>
      </c>
      <c r="H28" s="79" t="s">
        <v>59</v>
      </c>
      <c r="I28" s="80">
        <v>1355</v>
      </c>
      <c r="J28" s="80">
        <f>ROUND(I28*Курс!$B$3,0)</f>
        <v>89564</v>
      </c>
      <c r="K28" s="81">
        <v>0.1</v>
      </c>
      <c r="L28" s="81">
        <v>0.15</v>
      </c>
      <c r="M28" s="81">
        <v>0.2</v>
      </c>
      <c r="N28" s="55">
        <v>0</v>
      </c>
      <c r="O28" s="56">
        <f t="shared" si="0"/>
        <v>89564</v>
      </c>
      <c r="P28" s="82"/>
      <c r="Q28" s="172"/>
    </row>
    <row r="29" spans="1:18" ht="18.75" x14ac:dyDescent="0.3">
      <c r="A29" s="76" t="s">
        <v>61</v>
      </c>
      <c r="B29" s="77">
        <v>3</v>
      </c>
      <c r="C29" s="78">
        <v>380</v>
      </c>
      <c r="D29" s="79">
        <v>30</v>
      </c>
      <c r="E29" s="78">
        <v>60</v>
      </c>
      <c r="F29" s="79">
        <v>32</v>
      </c>
      <c r="G29" s="79" t="s">
        <v>62</v>
      </c>
      <c r="H29" s="79" t="s">
        <v>63</v>
      </c>
      <c r="I29" s="80">
        <v>1589</v>
      </c>
      <c r="J29" s="80">
        <f>ROUND(I29*Курс!$B$3,0)</f>
        <v>105031</v>
      </c>
      <c r="K29" s="81">
        <v>0.1</v>
      </c>
      <c r="L29" s="81">
        <v>0.15</v>
      </c>
      <c r="M29" s="81">
        <v>0.2</v>
      </c>
      <c r="N29" s="55">
        <v>0</v>
      </c>
      <c r="O29" s="56">
        <f t="shared" si="0"/>
        <v>105031</v>
      </c>
      <c r="P29" s="82"/>
      <c r="Q29" s="172"/>
    </row>
    <row r="30" spans="1:18" ht="18.75" x14ac:dyDescent="0.3">
      <c r="A30" s="76" t="s">
        <v>64</v>
      </c>
      <c r="B30" s="77">
        <v>3</v>
      </c>
      <c r="C30" s="78">
        <v>380</v>
      </c>
      <c r="D30" s="79">
        <v>37</v>
      </c>
      <c r="E30" s="78">
        <v>78</v>
      </c>
      <c r="F30" s="79">
        <v>32</v>
      </c>
      <c r="G30" s="79" t="s">
        <v>62</v>
      </c>
      <c r="H30" s="79" t="s">
        <v>63</v>
      </c>
      <c r="I30" s="80">
        <v>1994</v>
      </c>
      <c r="J30" s="80">
        <f>ROUND(I30*Курс!$B$3,0)</f>
        <v>131801</v>
      </c>
      <c r="K30" s="81">
        <v>0.1</v>
      </c>
      <c r="L30" s="81">
        <v>0.15</v>
      </c>
      <c r="M30" s="81">
        <v>0.2</v>
      </c>
      <c r="N30" s="55">
        <v>0</v>
      </c>
      <c r="O30" s="56">
        <f t="shared" si="0"/>
        <v>131801</v>
      </c>
      <c r="P30" s="82"/>
      <c r="Q30" s="172"/>
    </row>
    <row r="31" spans="1:18" ht="18.75" x14ac:dyDescent="0.3">
      <c r="A31" s="76" t="s">
        <v>65</v>
      </c>
      <c r="B31" s="77">
        <v>3</v>
      </c>
      <c r="C31" s="78">
        <v>380</v>
      </c>
      <c r="D31" s="79">
        <v>45</v>
      </c>
      <c r="E31" s="78">
        <v>90</v>
      </c>
      <c r="F31" s="79">
        <v>50</v>
      </c>
      <c r="G31" s="79" t="s">
        <v>66</v>
      </c>
      <c r="H31" s="79" t="s">
        <v>36</v>
      </c>
      <c r="I31" s="80">
        <v>2685</v>
      </c>
      <c r="J31" s="80">
        <f>ROUND(I31*Курс!$B$3,0)</f>
        <v>177475</v>
      </c>
      <c r="K31" s="81">
        <v>0.1</v>
      </c>
      <c r="L31" s="81">
        <v>0.15</v>
      </c>
      <c r="M31" s="81">
        <v>0.2</v>
      </c>
      <c r="N31" s="55">
        <v>0</v>
      </c>
      <c r="O31" s="56">
        <f t="shared" si="0"/>
        <v>177475</v>
      </c>
      <c r="P31" s="82"/>
      <c r="Q31" s="172"/>
    </row>
    <row r="32" spans="1:18" ht="18.75" x14ac:dyDescent="0.3">
      <c r="A32" s="76" t="s">
        <v>67</v>
      </c>
      <c r="B32" s="77">
        <v>3</v>
      </c>
      <c r="C32" s="78">
        <v>380</v>
      </c>
      <c r="D32" s="79">
        <v>55</v>
      </c>
      <c r="E32" s="78">
        <v>110</v>
      </c>
      <c r="F32" s="79">
        <v>50</v>
      </c>
      <c r="G32" s="79" t="s">
        <v>66</v>
      </c>
      <c r="H32" s="79" t="s">
        <v>36</v>
      </c>
      <c r="I32" s="80">
        <v>3172</v>
      </c>
      <c r="J32" s="80">
        <f>ROUND(I32*Курс!$B$3,0)</f>
        <v>209665</v>
      </c>
      <c r="K32" s="81">
        <v>0.1</v>
      </c>
      <c r="L32" s="81">
        <v>0.15</v>
      </c>
      <c r="M32" s="81">
        <v>0.2</v>
      </c>
      <c r="N32" s="55">
        <v>0</v>
      </c>
      <c r="O32" s="56">
        <f t="shared" si="0"/>
        <v>209665</v>
      </c>
      <c r="P32" s="82"/>
      <c r="Q32" s="172"/>
    </row>
    <row r="33" spans="1:17" ht="18.75" x14ac:dyDescent="0.3">
      <c r="A33" s="76" t="s">
        <v>68</v>
      </c>
      <c r="B33" s="77">
        <v>3</v>
      </c>
      <c r="C33" s="78">
        <v>380</v>
      </c>
      <c r="D33" s="79">
        <v>75</v>
      </c>
      <c r="E33" s="78">
        <v>150</v>
      </c>
      <c r="F33" s="79">
        <v>50</v>
      </c>
      <c r="G33" s="79" t="s">
        <v>66</v>
      </c>
      <c r="H33" s="79" t="s">
        <v>36</v>
      </c>
      <c r="I33" s="80">
        <v>3496</v>
      </c>
      <c r="J33" s="80">
        <f>ROUND(I33*Курс!$B$3,0)</f>
        <v>231081</v>
      </c>
      <c r="K33" s="81">
        <v>0.1</v>
      </c>
      <c r="L33" s="81">
        <v>0.15</v>
      </c>
      <c r="M33" s="81">
        <v>0.2</v>
      </c>
      <c r="N33" s="55">
        <v>0</v>
      </c>
      <c r="O33" s="56">
        <f t="shared" si="0"/>
        <v>231081</v>
      </c>
      <c r="P33" s="82"/>
      <c r="Q33" s="172"/>
    </row>
    <row r="34" spans="1:17" ht="18.75" x14ac:dyDescent="0.3">
      <c r="A34" s="76" t="s">
        <v>69</v>
      </c>
      <c r="B34" s="77">
        <v>3</v>
      </c>
      <c r="C34" s="78">
        <v>380</v>
      </c>
      <c r="D34" s="79">
        <v>93</v>
      </c>
      <c r="E34" s="78">
        <v>176</v>
      </c>
      <c r="F34" s="79">
        <v>68</v>
      </c>
      <c r="G34" s="79" t="s">
        <v>70</v>
      </c>
      <c r="H34" s="79" t="s">
        <v>71</v>
      </c>
      <c r="I34" s="80">
        <v>4557</v>
      </c>
      <c r="J34" s="80">
        <f>ROUND(I34*Курс!$B$3,0)</f>
        <v>301212</v>
      </c>
      <c r="K34" s="81">
        <v>0.1</v>
      </c>
      <c r="L34" s="81">
        <v>0.15</v>
      </c>
      <c r="M34" s="81">
        <v>0.2</v>
      </c>
      <c r="N34" s="55">
        <v>0</v>
      </c>
      <c r="O34" s="56">
        <f t="shared" ref="O34:O65" si="1">ROUND((1-N34)*J34,0)</f>
        <v>301212</v>
      </c>
      <c r="P34" s="82"/>
      <c r="Q34" s="172"/>
    </row>
    <row r="35" spans="1:17" ht="18.75" x14ac:dyDescent="0.3">
      <c r="A35" s="76" t="s">
        <v>72</v>
      </c>
      <c r="B35" s="77">
        <v>3</v>
      </c>
      <c r="C35" s="78">
        <v>380</v>
      </c>
      <c r="D35" s="79">
        <v>110</v>
      </c>
      <c r="E35" s="78">
        <v>210</v>
      </c>
      <c r="F35" s="79">
        <v>68</v>
      </c>
      <c r="G35" s="79" t="s">
        <v>70</v>
      </c>
      <c r="H35" s="79" t="s">
        <v>71</v>
      </c>
      <c r="I35" s="80">
        <v>4872</v>
      </c>
      <c r="J35" s="80">
        <f>ROUND(I35*Курс!$B$3,0)</f>
        <v>322033</v>
      </c>
      <c r="K35" s="81">
        <v>0.1</v>
      </c>
      <c r="L35" s="81">
        <v>0.15</v>
      </c>
      <c r="M35" s="81">
        <v>0.2</v>
      </c>
      <c r="N35" s="55">
        <v>0</v>
      </c>
      <c r="O35" s="56">
        <f t="shared" si="1"/>
        <v>322033</v>
      </c>
      <c r="P35" s="82"/>
      <c r="Q35" s="172"/>
    </row>
    <row r="36" spans="1:17" ht="18.75" x14ac:dyDescent="0.3">
      <c r="A36" s="76" t="s">
        <v>73</v>
      </c>
      <c r="B36" s="77">
        <v>3</v>
      </c>
      <c r="C36" s="78">
        <v>380</v>
      </c>
      <c r="D36" s="79">
        <v>132</v>
      </c>
      <c r="E36" s="78">
        <v>253</v>
      </c>
      <c r="F36" s="79">
        <v>96</v>
      </c>
      <c r="G36" s="79" t="s">
        <v>74</v>
      </c>
      <c r="H36" s="79" t="s">
        <v>75</v>
      </c>
      <c r="I36" s="80">
        <v>6459</v>
      </c>
      <c r="J36" s="80">
        <f>ROUND(I36*Курс!$B$3,0)</f>
        <v>426932</v>
      </c>
      <c r="K36" s="81">
        <v>0.1</v>
      </c>
      <c r="L36" s="81">
        <v>0.15</v>
      </c>
      <c r="M36" s="81">
        <v>0.2</v>
      </c>
      <c r="N36" s="55">
        <v>0</v>
      </c>
      <c r="O36" s="56">
        <f t="shared" si="1"/>
        <v>426932</v>
      </c>
      <c r="P36" s="82"/>
      <c r="Q36" s="172"/>
    </row>
    <row r="37" spans="1:17" ht="18.75" x14ac:dyDescent="0.3">
      <c r="A37" s="76" t="s">
        <v>76</v>
      </c>
      <c r="B37" s="77">
        <v>3</v>
      </c>
      <c r="C37" s="78">
        <v>380</v>
      </c>
      <c r="D37" s="79">
        <v>160</v>
      </c>
      <c r="E37" s="78">
        <v>304</v>
      </c>
      <c r="F37" s="79">
        <v>96</v>
      </c>
      <c r="G37" s="79" t="s">
        <v>74</v>
      </c>
      <c r="H37" s="79" t="s">
        <v>75</v>
      </c>
      <c r="I37" s="80">
        <v>7140</v>
      </c>
      <c r="J37" s="80">
        <f>ROUND(I37*Курс!$B$3,0)</f>
        <v>471945</v>
      </c>
      <c r="K37" s="81">
        <v>0.1</v>
      </c>
      <c r="L37" s="81">
        <v>0.15</v>
      </c>
      <c r="M37" s="81">
        <v>0.2</v>
      </c>
      <c r="N37" s="55">
        <v>0</v>
      </c>
      <c r="O37" s="56">
        <f t="shared" si="1"/>
        <v>471945</v>
      </c>
      <c r="P37" s="82"/>
      <c r="Q37" s="172"/>
    </row>
    <row r="38" spans="1:17" ht="18.75" x14ac:dyDescent="0.3">
      <c r="A38" s="76" t="s">
        <v>91</v>
      </c>
      <c r="B38" s="78">
        <v>3</v>
      </c>
      <c r="C38" s="78">
        <v>380</v>
      </c>
      <c r="D38" s="79">
        <v>187</v>
      </c>
      <c r="E38" s="78">
        <v>345</v>
      </c>
      <c r="F38" s="79">
        <v>198</v>
      </c>
      <c r="G38" s="79" t="s">
        <v>92</v>
      </c>
      <c r="H38" s="79" t="s">
        <v>93</v>
      </c>
      <c r="I38" s="80">
        <v>9169</v>
      </c>
      <c r="J38" s="80">
        <f>ROUND(I38*Курс!$B$3,0)</f>
        <v>606059</v>
      </c>
      <c r="K38" s="81">
        <v>0.1</v>
      </c>
      <c r="L38" s="81">
        <v>0.15</v>
      </c>
      <c r="M38" s="81">
        <v>0.2</v>
      </c>
      <c r="N38" s="55">
        <v>0</v>
      </c>
      <c r="O38" s="56">
        <f t="shared" si="1"/>
        <v>606059</v>
      </c>
      <c r="P38" s="82"/>
      <c r="Q38" s="172"/>
    </row>
    <row r="39" spans="1:17" ht="18.75" x14ac:dyDescent="0.3">
      <c r="A39" s="76" t="s">
        <v>91</v>
      </c>
      <c r="B39" s="78">
        <v>3</v>
      </c>
      <c r="C39" s="78">
        <v>380</v>
      </c>
      <c r="D39" s="79">
        <v>187</v>
      </c>
      <c r="E39" s="78">
        <v>345</v>
      </c>
      <c r="F39" s="79">
        <v>222</v>
      </c>
      <c r="G39" s="79" t="s">
        <v>94</v>
      </c>
      <c r="H39" s="79" t="s">
        <v>95</v>
      </c>
      <c r="I39" s="80">
        <v>9457</v>
      </c>
      <c r="J39" s="80">
        <f>ROUND(I39*Курс!$B$3,0)</f>
        <v>625095</v>
      </c>
      <c r="K39" s="81">
        <v>0.1</v>
      </c>
      <c r="L39" s="81">
        <v>0.15</v>
      </c>
      <c r="M39" s="81">
        <v>0.2</v>
      </c>
      <c r="N39" s="55">
        <v>0</v>
      </c>
      <c r="O39" s="56">
        <f t="shared" si="1"/>
        <v>625095</v>
      </c>
      <c r="P39" s="82"/>
      <c r="Q39" s="172"/>
    </row>
    <row r="40" spans="1:17" ht="18.75" x14ac:dyDescent="0.3">
      <c r="A40" s="76" t="s">
        <v>96</v>
      </c>
      <c r="B40" s="78">
        <v>3</v>
      </c>
      <c r="C40" s="78">
        <v>380</v>
      </c>
      <c r="D40" s="79">
        <v>200</v>
      </c>
      <c r="E40" s="78">
        <v>385</v>
      </c>
      <c r="F40" s="79">
        <v>198</v>
      </c>
      <c r="G40" s="79" t="s">
        <v>92</v>
      </c>
      <c r="H40" s="79" t="s">
        <v>93</v>
      </c>
      <c r="I40" s="80">
        <v>9650</v>
      </c>
      <c r="J40" s="80">
        <f>ROUND(I40*Курс!$B$3,0)</f>
        <v>637852</v>
      </c>
      <c r="K40" s="81">
        <v>0.1</v>
      </c>
      <c r="L40" s="81">
        <v>0.15</v>
      </c>
      <c r="M40" s="81">
        <v>0.2</v>
      </c>
      <c r="N40" s="55">
        <v>0</v>
      </c>
      <c r="O40" s="56">
        <f t="shared" si="1"/>
        <v>637852</v>
      </c>
      <c r="P40" s="82"/>
      <c r="Q40" s="172"/>
    </row>
    <row r="41" spans="1:17" ht="18.75" x14ac:dyDescent="0.3">
      <c r="A41" s="76" t="s">
        <v>96</v>
      </c>
      <c r="B41" s="78">
        <v>3</v>
      </c>
      <c r="C41" s="78">
        <v>380</v>
      </c>
      <c r="D41" s="79">
        <v>200</v>
      </c>
      <c r="E41" s="78">
        <v>385</v>
      </c>
      <c r="F41" s="79">
        <v>222</v>
      </c>
      <c r="G41" s="79" t="s">
        <v>94</v>
      </c>
      <c r="H41" s="79" t="s">
        <v>95</v>
      </c>
      <c r="I41" s="80">
        <v>9959</v>
      </c>
      <c r="J41" s="80">
        <f>ROUND(I41*Курс!$B$3,0)</f>
        <v>658277</v>
      </c>
      <c r="K41" s="81">
        <v>0.1</v>
      </c>
      <c r="L41" s="81">
        <v>0.15</v>
      </c>
      <c r="M41" s="81">
        <v>0.2</v>
      </c>
      <c r="N41" s="55">
        <v>0</v>
      </c>
      <c r="O41" s="56">
        <f t="shared" si="1"/>
        <v>658277</v>
      </c>
      <c r="P41" s="82"/>
      <c r="Q41" s="172"/>
    </row>
    <row r="42" spans="1:17" ht="18.75" x14ac:dyDescent="0.3">
      <c r="A42" s="76" t="s">
        <v>97</v>
      </c>
      <c r="B42" s="78">
        <v>3</v>
      </c>
      <c r="C42" s="78">
        <v>380</v>
      </c>
      <c r="D42" s="79">
        <v>220</v>
      </c>
      <c r="E42" s="78">
        <v>430</v>
      </c>
      <c r="F42" s="79">
        <v>198</v>
      </c>
      <c r="G42" s="79" t="s">
        <v>92</v>
      </c>
      <c r="H42" s="79" t="s">
        <v>93</v>
      </c>
      <c r="I42" s="80">
        <v>11759</v>
      </c>
      <c r="J42" s="80">
        <f>ROUND(I42*Курс!$B$3,0)</f>
        <v>777255</v>
      </c>
      <c r="K42" s="81">
        <v>0.1</v>
      </c>
      <c r="L42" s="81">
        <v>0.15</v>
      </c>
      <c r="M42" s="81">
        <v>0.2</v>
      </c>
      <c r="N42" s="55">
        <v>0</v>
      </c>
      <c r="O42" s="56">
        <f t="shared" si="1"/>
        <v>777255</v>
      </c>
      <c r="P42" s="82"/>
      <c r="Q42" s="172"/>
    </row>
    <row r="43" spans="1:17" ht="18.75" x14ac:dyDescent="0.3">
      <c r="A43" s="76" t="s">
        <v>97</v>
      </c>
      <c r="B43" s="78">
        <v>3</v>
      </c>
      <c r="C43" s="78">
        <v>380</v>
      </c>
      <c r="D43" s="79">
        <v>220</v>
      </c>
      <c r="E43" s="78">
        <v>430</v>
      </c>
      <c r="F43" s="79">
        <v>222</v>
      </c>
      <c r="G43" s="79" t="s">
        <v>94</v>
      </c>
      <c r="H43" s="79" t="s">
        <v>95</v>
      </c>
      <c r="I43" s="80">
        <v>11930</v>
      </c>
      <c r="J43" s="80">
        <f>ROUND(I43*Курс!$B$3,0)</f>
        <v>788557</v>
      </c>
      <c r="K43" s="81">
        <v>0.1</v>
      </c>
      <c r="L43" s="81">
        <v>0.15</v>
      </c>
      <c r="M43" s="81">
        <v>0.2</v>
      </c>
      <c r="N43" s="55">
        <v>0</v>
      </c>
      <c r="O43" s="56">
        <f t="shared" si="1"/>
        <v>788557</v>
      </c>
      <c r="P43" s="82"/>
      <c r="Q43" s="172"/>
    </row>
    <row r="44" spans="1:17" ht="18.75" x14ac:dyDescent="0.3">
      <c r="A44" s="76" t="s">
        <v>98</v>
      </c>
      <c r="B44" s="78">
        <v>3</v>
      </c>
      <c r="C44" s="78">
        <v>380</v>
      </c>
      <c r="D44" s="79">
        <v>250</v>
      </c>
      <c r="E44" s="78">
        <v>468</v>
      </c>
      <c r="F44" s="79">
        <v>345</v>
      </c>
      <c r="G44" s="79" t="s">
        <v>112</v>
      </c>
      <c r="H44" s="79" t="s">
        <v>99</v>
      </c>
      <c r="I44" s="80">
        <v>14104</v>
      </c>
      <c r="J44" s="80">
        <f>ROUND(I44*Курс!$B$3,0)</f>
        <v>932256</v>
      </c>
      <c r="K44" s="81">
        <v>0.1</v>
      </c>
      <c r="L44" s="81">
        <v>0.15</v>
      </c>
      <c r="M44" s="81">
        <v>0.2</v>
      </c>
      <c r="N44" s="55">
        <v>0</v>
      </c>
      <c r="O44" s="56">
        <f t="shared" si="1"/>
        <v>932256</v>
      </c>
      <c r="P44" s="82"/>
      <c r="Q44" s="172"/>
    </row>
    <row r="45" spans="1:17" ht="18.75" x14ac:dyDescent="0.3">
      <c r="A45" s="76" t="s">
        <v>100</v>
      </c>
      <c r="B45" s="78">
        <v>3</v>
      </c>
      <c r="C45" s="78">
        <v>380</v>
      </c>
      <c r="D45" s="79">
        <v>280</v>
      </c>
      <c r="E45" s="78">
        <v>525</v>
      </c>
      <c r="F45" s="79">
        <v>345</v>
      </c>
      <c r="G45" s="79" t="s">
        <v>112</v>
      </c>
      <c r="H45" s="79" t="s">
        <v>99</v>
      </c>
      <c r="I45" s="80">
        <v>14267</v>
      </c>
      <c r="J45" s="80">
        <f>ROUND(I45*Курс!$B$3,0)</f>
        <v>943030</v>
      </c>
      <c r="K45" s="81">
        <v>0.1</v>
      </c>
      <c r="L45" s="81">
        <v>0.15</v>
      </c>
      <c r="M45" s="81">
        <v>0.2</v>
      </c>
      <c r="N45" s="55">
        <v>0</v>
      </c>
      <c r="O45" s="56">
        <f t="shared" si="1"/>
        <v>943030</v>
      </c>
      <c r="P45" s="82"/>
      <c r="Q45" s="172"/>
    </row>
    <row r="46" spans="1:17" ht="18.75" x14ac:dyDescent="0.3">
      <c r="A46" s="76" t="s">
        <v>101</v>
      </c>
      <c r="B46" s="78">
        <v>3</v>
      </c>
      <c r="C46" s="78">
        <v>380</v>
      </c>
      <c r="D46" s="79">
        <v>315</v>
      </c>
      <c r="E46" s="78">
        <v>590</v>
      </c>
      <c r="F46" s="79">
        <v>345</v>
      </c>
      <c r="G46" s="79" t="s">
        <v>112</v>
      </c>
      <c r="H46" s="79" t="s">
        <v>99</v>
      </c>
      <c r="I46" s="80">
        <v>16304</v>
      </c>
      <c r="J46" s="80">
        <f>ROUND(I46*Курс!$B$3,0)</f>
        <v>1077673</v>
      </c>
      <c r="K46" s="81">
        <v>0.1</v>
      </c>
      <c r="L46" s="81">
        <v>0.15</v>
      </c>
      <c r="M46" s="81">
        <v>0.2</v>
      </c>
      <c r="N46" s="55">
        <v>0</v>
      </c>
      <c r="O46" s="56">
        <f t="shared" si="1"/>
        <v>1077673</v>
      </c>
      <c r="P46" s="82"/>
      <c r="Q46" s="172"/>
    </row>
    <row r="47" spans="1:17" ht="18.75" x14ac:dyDescent="0.3">
      <c r="A47" s="76" t="s">
        <v>102</v>
      </c>
      <c r="B47" s="78">
        <v>3</v>
      </c>
      <c r="C47" s="78">
        <v>380</v>
      </c>
      <c r="D47" s="79">
        <v>355</v>
      </c>
      <c r="E47" s="78">
        <v>665</v>
      </c>
      <c r="F47" s="79">
        <v>345</v>
      </c>
      <c r="G47" s="79" t="s">
        <v>112</v>
      </c>
      <c r="H47" s="79" t="s">
        <v>99</v>
      </c>
      <c r="I47" s="80">
        <v>17699</v>
      </c>
      <c r="J47" s="80">
        <f>ROUND(I47*Курс!$B$3,0)</f>
        <v>1169881</v>
      </c>
      <c r="K47" s="81">
        <v>0.1</v>
      </c>
      <c r="L47" s="81">
        <v>0.15</v>
      </c>
      <c r="M47" s="81">
        <v>0.2</v>
      </c>
      <c r="N47" s="55">
        <v>0</v>
      </c>
      <c r="O47" s="56">
        <f t="shared" si="1"/>
        <v>1169881</v>
      </c>
      <c r="P47" s="82"/>
      <c r="Q47" s="172"/>
    </row>
    <row r="48" spans="1:17" ht="18.75" x14ac:dyDescent="0.3">
      <c r="A48" s="83" t="s">
        <v>77</v>
      </c>
      <c r="B48" s="84">
        <v>3</v>
      </c>
      <c r="C48" s="84">
        <v>380</v>
      </c>
      <c r="D48" s="85">
        <v>11</v>
      </c>
      <c r="E48" s="84">
        <v>25</v>
      </c>
      <c r="F48" s="85">
        <v>11</v>
      </c>
      <c r="G48" s="85" t="s">
        <v>55</v>
      </c>
      <c r="H48" s="85" t="s">
        <v>34</v>
      </c>
      <c r="I48" s="86">
        <v>641</v>
      </c>
      <c r="J48" s="86">
        <f>ROUND(I48*Курс!$B$3,0)</f>
        <v>42369</v>
      </c>
      <c r="K48" s="87">
        <v>0.1</v>
      </c>
      <c r="L48" s="87">
        <v>0.15</v>
      </c>
      <c r="M48" s="87">
        <v>0.2</v>
      </c>
      <c r="N48" s="55">
        <v>0</v>
      </c>
      <c r="O48" s="56">
        <f t="shared" si="1"/>
        <v>42369</v>
      </c>
      <c r="P48" s="82"/>
      <c r="Q48" s="169" t="s">
        <v>398</v>
      </c>
    </row>
    <row r="49" spans="1:17" ht="18.75" x14ac:dyDescent="0.3">
      <c r="A49" s="83" t="s">
        <v>78</v>
      </c>
      <c r="B49" s="84">
        <v>3</v>
      </c>
      <c r="C49" s="84">
        <v>380</v>
      </c>
      <c r="D49" s="85">
        <v>15</v>
      </c>
      <c r="E49" s="84">
        <v>32</v>
      </c>
      <c r="F49" s="85">
        <v>11</v>
      </c>
      <c r="G49" s="85" t="s">
        <v>55</v>
      </c>
      <c r="H49" s="85" t="s">
        <v>34</v>
      </c>
      <c r="I49" s="86">
        <v>693</v>
      </c>
      <c r="J49" s="86">
        <f>ROUND(I49*Курс!$B$3,0)</f>
        <v>45806</v>
      </c>
      <c r="K49" s="87">
        <v>0.1</v>
      </c>
      <c r="L49" s="87">
        <v>0.15</v>
      </c>
      <c r="M49" s="87">
        <v>0.2</v>
      </c>
      <c r="N49" s="55">
        <v>0</v>
      </c>
      <c r="O49" s="56">
        <f t="shared" si="1"/>
        <v>45806</v>
      </c>
      <c r="P49" s="82"/>
      <c r="Q49" s="169"/>
    </row>
    <row r="50" spans="1:17" ht="18.75" x14ac:dyDescent="0.3">
      <c r="A50" s="83" t="s">
        <v>79</v>
      </c>
      <c r="B50" s="84">
        <v>3</v>
      </c>
      <c r="C50" s="84">
        <v>380</v>
      </c>
      <c r="D50" s="85">
        <v>18</v>
      </c>
      <c r="E50" s="84">
        <v>37</v>
      </c>
      <c r="F50" s="85">
        <v>10</v>
      </c>
      <c r="G50" s="85" t="s">
        <v>55</v>
      </c>
      <c r="H50" s="85" t="s">
        <v>34</v>
      </c>
      <c r="I50" s="86">
        <v>884</v>
      </c>
      <c r="J50" s="86">
        <f>ROUND(I50*Курс!$B$3,0)</f>
        <v>58431</v>
      </c>
      <c r="K50" s="87">
        <v>0.1</v>
      </c>
      <c r="L50" s="87">
        <v>0.15</v>
      </c>
      <c r="M50" s="87">
        <v>0.2</v>
      </c>
      <c r="N50" s="55">
        <v>0</v>
      </c>
      <c r="O50" s="56">
        <f t="shared" si="1"/>
        <v>58431</v>
      </c>
      <c r="P50" s="82"/>
      <c r="Q50" s="169"/>
    </row>
    <row r="51" spans="1:17" ht="18.75" x14ac:dyDescent="0.3">
      <c r="A51" s="83" t="s">
        <v>80</v>
      </c>
      <c r="B51" s="84">
        <v>3</v>
      </c>
      <c r="C51" s="84">
        <v>380</v>
      </c>
      <c r="D51" s="85">
        <v>22</v>
      </c>
      <c r="E51" s="84">
        <v>45</v>
      </c>
      <c r="F51" s="85">
        <v>19.600000000000001</v>
      </c>
      <c r="G51" s="85" t="s">
        <v>58</v>
      </c>
      <c r="H51" s="85" t="s">
        <v>59</v>
      </c>
      <c r="I51" s="86">
        <v>1085</v>
      </c>
      <c r="J51" s="86">
        <f>ROUND(I51*Курс!$B$3,0)</f>
        <v>71717</v>
      </c>
      <c r="K51" s="87">
        <v>0.1</v>
      </c>
      <c r="L51" s="87">
        <v>0.15</v>
      </c>
      <c r="M51" s="87">
        <v>0.2</v>
      </c>
      <c r="N51" s="55">
        <v>0</v>
      </c>
      <c r="O51" s="56">
        <f t="shared" si="1"/>
        <v>71717</v>
      </c>
      <c r="P51" s="82"/>
      <c r="Q51" s="169"/>
    </row>
    <row r="52" spans="1:17" ht="18.75" x14ac:dyDescent="0.3">
      <c r="A52" s="83" t="s">
        <v>81</v>
      </c>
      <c r="B52" s="84">
        <v>3</v>
      </c>
      <c r="C52" s="84">
        <v>380</v>
      </c>
      <c r="D52" s="85">
        <v>30</v>
      </c>
      <c r="E52" s="84">
        <v>60</v>
      </c>
      <c r="F52" s="85">
        <v>19.600000000000001</v>
      </c>
      <c r="G52" s="85" t="s">
        <v>58</v>
      </c>
      <c r="H52" s="85" t="s">
        <v>59</v>
      </c>
      <c r="I52" s="86">
        <v>1355</v>
      </c>
      <c r="J52" s="86">
        <f>ROUND(I52*Курс!$B$3,0)</f>
        <v>89564</v>
      </c>
      <c r="K52" s="87">
        <v>0.1</v>
      </c>
      <c r="L52" s="87">
        <v>0.15</v>
      </c>
      <c r="M52" s="87">
        <v>0.2</v>
      </c>
      <c r="N52" s="55">
        <v>0</v>
      </c>
      <c r="O52" s="56">
        <f t="shared" si="1"/>
        <v>89564</v>
      </c>
      <c r="P52" s="82"/>
      <c r="Q52" s="169"/>
    </row>
    <row r="53" spans="1:17" ht="18.75" x14ac:dyDescent="0.3">
      <c r="A53" s="83" t="s">
        <v>82</v>
      </c>
      <c r="B53" s="84">
        <v>3</v>
      </c>
      <c r="C53" s="84">
        <v>380</v>
      </c>
      <c r="D53" s="85">
        <v>37</v>
      </c>
      <c r="E53" s="84">
        <v>75</v>
      </c>
      <c r="F53" s="85">
        <v>32</v>
      </c>
      <c r="G53" s="85" t="s">
        <v>62</v>
      </c>
      <c r="H53" s="85" t="s">
        <v>63</v>
      </c>
      <c r="I53" s="86">
        <v>1589</v>
      </c>
      <c r="J53" s="86">
        <f>ROUND(I53*Курс!$B$3,0)</f>
        <v>105031</v>
      </c>
      <c r="K53" s="87">
        <v>0.1</v>
      </c>
      <c r="L53" s="87">
        <v>0.15</v>
      </c>
      <c r="M53" s="87">
        <v>0.2</v>
      </c>
      <c r="N53" s="55">
        <v>0</v>
      </c>
      <c r="O53" s="56">
        <f t="shared" si="1"/>
        <v>105031</v>
      </c>
      <c r="P53" s="82"/>
      <c r="Q53" s="169"/>
    </row>
    <row r="54" spans="1:17" ht="18.75" x14ac:dyDescent="0.3">
      <c r="A54" s="83" t="s">
        <v>83</v>
      </c>
      <c r="B54" s="84">
        <v>3</v>
      </c>
      <c r="C54" s="84">
        <v>380</v>
      </c>
      <c r="D54" s="85">
        <v>45</v>
      </c>
      <c r="E54" s="84">
        <v>90</v>
      </c>
      <c r="F54" s="85">
        <v>32</v>
      </c>
      <c r="G54" s="85" t="s">
        <v>62</v>
      </c>
      <c r="H54" s="85" t="s">
        <v>63</v>
      </c>
      <c r="I54" s="86">
        <v>1994</v>
      </c>
      <c r="J54" s="86">
        <f>ROUND(I54*Курс!$B$3,0)</f>
        <v>131801</v>
      </c>
      <c r="K54" s="87">
        <v>0.1</v>
      </c>
      <c r="L54" s="87">
        <v>0.15</v>
      </c>
      <c r="M54" s="87">
        <v>0.2</v>
      </c>
      <c r="N54" s="55">
        <v>0</v>
      </c>
      <c r="O54" s="56">
        <f t="shared" si="1"/>
        <v>131801</v>
      </c>
      <c r="P54" s="82"/>
      <c r="Q54" s="169"/>
    </row>
    <row r="55" spans="1:17" ht="18.75" x14ac:dyDescent="0.3">
      <c r="A55" s="83" t="s">
        <v>84</v>
      </c>
      <c r="B55" s="84">
        <v>3</v>
      </c>
      <c r="C55" s="84">
        <v>380</v>
      </c>
      <c r="D55" s="85">
        <v>55</v>
      </c>
      <c r="E55" s="84">
        <v>110</v>
      </c>
      <c r="F55" s="85">
        <v>50</v>
      </c>
      <c r="G55" s="85" t="s">
        <v>66</v>
      </c>
      <c r="H55" s="85" t="s">
        <v>36</v>
      </c>
      <c r="I55" s="86">
        <v>2685</v>
      </c>
      <c r="J55" s="86">
        <f>ROUND(I55*Курс!$B$3,0)</f>
        <v>177475</v>
      </c>
      <c r="K55" s="87">
        <v>0.1</v>
      </c>
      <c r="L55" s="87">
        <v>0.15</v>
      </c>
      <c r="M55" s="87">
        <v>0.2</v>
      </c>
      <c r="N55" s="55">
        <v>0</v>
      </c>
      <c r="O55" s="56">
        <f t="shared" si="1"/>
        <v>177475</v>
      </c>
      <c r="P55" s="82"/>
      <c r="Q55" s="169"/>
    </row>
    <row r="56" spans="1:17" ht="18.75" x14ac:dyDescent="0.3">
      <c r="A56" s="83" t="s">
        <v>85</v>
      </c>
      <c r="B56" s="84">
        <v>3</v>
      </c>
      <c r="C56" s="84">
        <v>380</v>
      </c>
      <c r="D56" s="85">
        <v>75</v>
      </c>
      <c r="E56" s="84">
        <v>150</v>
      </c>
      <c r="F56" s="85">
        <v>50</v>
      </c>
      <c r="G56" s="85" t="s">
        <v>66</v>
      </c>
      <c r="H56" s="85" t="s">
        <v>36</v>
      </c>
      <c r="I56" s="86">
        <v>3172</v>
      </c>
      <c r="J56" s="86">
        <f>ROUND(I56*Курс!$B$3,0)</f>
        <v>209665</v>
      </c>
      <c r="K56" s="87">
        <v>0.1</v>
      </c>
      <c r="L56" s="87">
        <v>0.15</v>
      </c>
      <c r="M56" s="87">
        <v>0.2</v>
      </c>
      <c r="N56" s="55">
        <v>0</v>
      </c>
      <c r="O56" s="56">
        <f t="shared" si="1"/>
        <v>209665</v>
      </c>
      <c r="P56" s="82"/>
      <c r="Q56" s="169"/>
    </row>
    <row r="57" spans="1:17" ht="18.75" x14ac:dyDescent="0.3">
      <c r="A57" s="83" t="s">
        <v>86</v>
      </c>
      <c r="B57" s="84">
        <v>3</v>
      </c>
      <c r="C57" s="84">
        <v>380</v>
      </c>
      <c r="D57" s="85">
        <v>93</v>
      </c>
      <c r="E57" s="84">
        <v>176</v>
      </c>
      <c r="F57" s="85">
        <v>50</v>
      </c>
      <c r="G57" s="85" t="s">
        <v>66</v>
      </c>
      <c r="H57" s="85" t="s">
        <v>36</v>
      </c>
      <c r="I57" s="86">
        <v>3496</v>
      </c>
      <c r="J57" s="86">
        <f>ROUND(I57*Курс!$B$3,0)</f>
        <v>231081</v>
      </c>
      <c r="K57" s="87">
        <v>0.1</v>
      </c>
      <c r="L57" s="87">
        <v>0.15</v>
      </c>
      <c r="M57" s="87">
        <v>0.2</v>
      </c>
      <c r="N57" s="55">
        <v>0</v>
      </c>
      <c r="O57" s="56">
        <f t="shared" si="1"/>
        <v>231081</v>
      </c>
      <c r="P57" s="82"/>
      <c r="Q57" s="169"/>
    </row>
    <row r="58" spans="1:17" ht="18.75" x14ac:dyDescent="0.3">
      <c r="A58" s="83" t="s">
        <v>87</v>
      </c>
      <c r="B58" s="84">
        <v>3</v>
      </c>
      <c r="C58" s="84">
        <v>380</v>
      </c>
      <c r="D58" s="85">
        <v>110</v>
      </c>
      <c r="E58" s="84">
        <v>210</v>
      </c>
      <c r="F58" s="85">
        <v>68</v>
      </c>
      <c r="G58" s="85" t="s">
        <v>70</v>
      </c>
      <c r="H58" s="85" t="s">
        <v>71</v>
      </c>
      <c r="I58" s="86">
        <v>4557</v>
      </c>
      <c r="J58" s="86">
        <f>ROUND(I58*Курс!$B$3,0)</f>
        <v>301212</v>
      </c>
      <c r="K58" s="87">
        <v>0.1</v>
      </c>
      <c r="L58" s="87">
        <v>0.15</v>
      </c>
      <c r="M58" s="87">
        <v>0.2</v>
      </c>
      <c r="N58" s="55">
        <v>0</v>
      </c>
      <c r="O58" s="56">
        <f t="shared" si="1"/>
        <v>301212</v>
      </c>
      <c r="P58" s="82"/>
      <c r="Q58" s="169"/>
    </row>
    <row r="59" spans="1:17" ht="18.75" x14ac:dyDescent="0.3">
      <c r="A59" s="83" t="s">
        <v>88</v>
      </c>
      <c r="B59" s="84">
        <v>3</v>
      </c>
      <c r="C59" s="84">
        <v>380</v>
      </c>
      <c r="D59" s="85">
        <v>132</v>
      </c>
      <c r="E59" s="84">
        <v>253</v>
      </c>
      <c r="F59" s="85">
        <v>68</v>
      </c>
      <c r="G59" s="85" t="s">
        <v>70</v>
      </c>
      <c r="H59" s="85" t="s">
        <v>71</v>
      </c>
      <c r="I59" s="86">
        <v>4872</v>
      </c>
      <c r="J59" s="86">
        <f>ROUND(I59*Курс!$B$3,0)</f>
        <v>322033</v>
      </c>
      <c r="K59" s="87">
        <v>0.1</v>
      </c>
      <c r="L59" s="87">
        <v>0.15</v>
      </c>
      <c r="M59" s="87">
        <v>0.2</v>
      </c>
      <c r="N59" s="55">
        <v>0</v>
      </c>
      <c r="O59" s="56">
        <f t="shared" si="1"/>
        <v>322033</v>
      </c>
      <c r="P59" s="82"/>
      <c r="Q59" s="169"/>
    </row>
    <row r="60" spans="1:17" ht="18.75" x14ac:dyDescent="0.3">
      <c r="A60" s="83" t="s">
        <v>89</v>
      </c>
      <c r="B60" s="84">
        <v>3</v>
      </c>
      <c r="C60" s="84">
        <v>380</v>
      </c>
      <c r="D60" s="85">
        <v>160</v>
      </c>
      <c r="E60" s="84">
        <v>304</v>
      </c>
      <c r="F60" s="85">
        <v>96</v>
      </c>
      <c r="G60" s="85" t="s">
        <v>74</v>
      </c>
      <c r="H60" s="85" t="s">
        <v>75</v>
      </c>
      <c r="I60" s="86">
        <v>6459</v>
      </c>
      <c r="J60" s="86">
        <f>ROUND(I60*Курс!$B$3,0)</f>
        <v>426932</v>
      </c>
      <c r="K60" s="87">
        <v>0.1</v>
      </c>
      <c r="L60" s="87">
        <v>0.15</v>
      </c>
      <c r="M60" s="87">
        <v>0.2</v>
      </c>
      <c r="N60" s="55">
        <v>0</v>
      </c>
      <c r="O60" s="56">
        <f t="shared" si="1"/>
        <v>426932</v>
      </c>
      <c r="P60" s="82"/>
      <c r="Q60" s="169"/>
    </row>
    <row r="61" spans="1:17" ht="18.75" x14ac:dyDescent="0.3">
      <c r="A61" s="83" t="s">
        <v>90</v>
      </c>
      <c r="B61" s="84">
        <v>3</v>
      </c>
      <c r="C61" s="84">
        <v>380</v>
      </c>
      <c r="D61" s="85">
        <v>187</v>
      </c>
      <c r="E61" s="84">
        <v>340</v>
      </c>
      <c r="F61" s="85">
        <v>96</v>
      </c>
      <c r="G61" s="85" t="s">
        <v>74</v>
      </c>
      <c r="H61" s="85" t="s">
        <v>75</v>
      </c>
      <c r="I61" s="86">
        <v>7140</v>
      </c>
      <c r="J61" s="86">
        <f>ROUND(I61*Курс!$B$3,0)</f>
        <v>471945</v>
      </c>
      <c r="K61" s="87">
        <v>0.1</v>
      </c>
      <c r="L61" s="87">
        <v>0.15</v>
      </c>
      <c r="M61" s="87">
        <v>0.2</v>
      </c>
      <c r="N61" s="55">
        <v>0</v>
      </c>
      <c r="O61" s="56">
        <f t="shared" si="1"/>
        <v>471945</v>
      </c>
      <c r="P61" s="82"/>
      <c r="Q61" s="169"/>
    </row>
    <row r="62" spans="1:17" ht="18.75" x14ac:dyDescent="0.3">
      <c r="A62" s="83" t="s">
        <v>103</v>
      </c>
      <c r="B62" s="84">
        <v>3</v>
      </c>
      <c r="C62" s="84">
        <v>380</v>
      </c>
      <c r="D62" s="85">
        <v>200</v>
      </c>
      <c r="E62" s="84">
        <v>385</v>
      </c>
      <c r="F62" s="85">
        <v>198</v>
      </c>
      <c r="G62" s="85" t="s">
        <v>92</v>
      </c>
      <c r="H62" s="85" t="s">
        <v>93</v>
      </c>
      <c r="I62" s="86">
        <v>9169</v>
      </c>
      <c r="J62" s="86">
        <f>ROUND(I62*Курс!$B$3,0)</f>
        <v>606059</v>
      </c>
      <c r="K62" s="87">
        <v>0.1</v>
      </c>
      <c r="L62" s="87">
        <v>0.15</v>
      </c>
      <c r="M62" s="87">
        <v>0.2</v>
      </c>
      <c r="N62" s="55">
        <v>0</v>
      </c>
      <c r="O62" s="56">
        <f t="shared" si="1"/>
        <v>606059</v>
      </c>
      <c r="P62" s="82"/>
      <c r="Q62" s="169"/>
    </row>
    <row r="63" spans="1:17" ht="18.75" x14ac:dyDescent="0.3">
      <c r="A63" s="83" t="s">
        <v>103</v>
      </c>
      <c r="B63" s="84">
        <v>3</v>
      </c>
      <c r="C63" s="84">
        <v>380</v>
      </c>
      <c r="D63" s="85">
        <v>200</v>
      </c>
      <c r="E63" s="84">
        <v>385</v>
      </c>
      <c r="F63" s="85">
        <v>222</v>
      </c>
      <c r="G63" s="85" t="s">
        <v>94</v>
      </c>
      <c r="H63" s="85" t="s">
        <v>95</v>
      </c>
      <c r="I63" s="86">
        <v>9457</v>
      </c>
      <c r="J63" s="86">
        <f>ROUND(I63*Курс!$B$3,0)</f>
        <v>625095</v>
      </c>
      <c r="K63" s="87">
        <v>0.1</v>
      </c>
      <c r="L63" s="87">
        <v>0.15</v>
      </c>
      <c r="M63" s="87">
        <v>0.2</v>
      </c>
      <c r="N63" s="55">
        <v>0</v>
      </c>
      <c r="O63" s="56">
        <f t="shared" si="1"/>
        <v>625095</v>
      </c>
      <c r="P63" s="82"/>
      <c r="Q63" s="169"/>
    </row>
    <row r="64" spans="1:17" ht="18.75" x14ac:dyDescent="0.3">
      <c r="A64" s="83" t="s">
        <v>104</v>
      </c>
      <c r="B64" s="84">
        <v>3</v>
      </c>
      <c r="C64" s="84">
        <v>380</v>
      </c>
      <c r="D64" s="85">
        <v>220</v>
      </c>
      <c r="E64" s="84">
        <v>430</v>
      </c>
      <c r="F64" s="85">
        <v>198</v>
      </c>
      <c r="G64" s="85" t="s">
        <v>92</v>
      </c>
      <c r="H64" s="85" t="s">
        <v>93</v>
      </c>
      <c r="I64" s="86">
        <v>9650</v>
      </c>
      <c r="J64" s="86">
        <f>ROUND(I64*Курс!$B$3,0)</f>
        <v>637852</v>
      </c>
      <c r="K64" s="87">
        <v>0.1</v>
      </c>
      <c r="L64" s="87">
        <v>0.15</v>
      </c>
      <c r="M64" s="87">
        <v>0.2</v>
      </c>
      <c r="N64" s="55">
        <v>0</v>
      </c>
      <c r="O64" s="56">
        <f t="shared" si="1"/>
        <v>637852</v>
      </c>
      <c r="P64" s="82"/>
      <c r="Q64" s="169"/>
    </row>
    <row r="65" spans="1:17" ht="18.75" x14ac:dyDescent="0.3">
      <c r="A65" s="83" t="s">
        <v>104</v>
      </c>
      <c r="B65" s="84">
        <v>3</v>
      </c>
      <c r="C65" s="84">
        <v>380</v>
      </c>
      <c r="D65" s="85">
        <v>220</v>
      </c>
      <c r="E65" s="84">
        <v>430</v>
      </c>
      <c r="F65" s="85">
        <v>222</v>
      </c>
      <c r="G65" s="85" t="s">
        <v>94</v>
      </c>
      <c r="H65" s="85" t="s">
        <v>95</v>
      </c>
      <c r="I65" s="86">
        <v>9959</v>
      </c>
      <c r="J65" s="86">
        <f>ROUND(I65*Курс!$B$3,0)</f>
        <v>658277</v>
      </c>
      <c r="K65" s="87">
        <v>0.1</v>
      </c>
      <c r="L65" s="87">
        <v>0.15</v>
      </c>
      <c r="M65" s="87">
        <v>0.2</v>
      </c>
      <c r="N65" s="55">
        <v>0</v>
      </c>
      <c r="O65" s="56">
        <f t="shared" si="1"/>
        <v>658277</v>
      </c>
      <c r="P65" s="82"/>
      <c r="Q65" s="169"/>
    </row>
    <row r="66" spans="1:17" ht="18.75" x14ac:dyDescent="0.3">
      <c r="A66" s="83" t="s">
        <v>105</v>
      </c>
      <c r="B66" s="84">
        <v>3</v>
      </c>
      <c r="C66" s="84">
        <v>380</v>
      </c>
      <c r="D66" s="85">
        <v>250</v>
      </c>
      <c r="E66" s="84">
        <v>468</v>
      </c>
      <c r="F66" s="85">
        <v>198</v>
      </c>
      <c r="G66" s="85" t="s">
        <v>92</v>
      </c>
      <c r="H66" s="85" t="s">
        <v>93</v>
      </c>
      <c r="I66" s="86">
        <v>11759</v>
      </c>
      <c r="J66" s="86">
        <f>ROUND(I66*Курс!$B$3,0)</f>
        <v>777255</v>
      </c>
      <c r="K66" s="87">
        <v>0.1</v>
      </c>
      <c r="L66" s="87">
        <v>0.15</v>
      </c>
      <c r="M66" s="87">
        <v>0.2</v>
      </c>
      <c r="N66" s="55">
        <v>0</v>
      </c>
      <c r="O66" s="56">
        <f t="shared" ref="O66:O71" si="2">ROUND((1-N66)*J66,0)</f>
        <v>777255</v>
      </c>
      <c r="P66" s="82"/>
      <c r="Q66" s="169"/>
    </row>
    <row r="67" spans="1:17" ht="18.75" x14ac:dyDescent="0.3">
      <c r="A67" s="83" t="s">
        <v>105</v>
      </c>
      <c r="B67" s="84">
        <v>3</v>
      </c>
      <c r="C67" s="84">
        <v>380</v>
      </c>
      <c r="D67" s="85">
        <v>250</v>
      </c>
      <c r="E67" s="84">
        <v>468</v>
      </c>
      <c r="F67" s="85">
        <v>222</v>
      </c>
      <c r="G67" s="85" t="s">
        <v>94</v>
      </c>
      <c r="H67" s="85" t="s">
        <v>95</v>
      </c>
      <c r="I67" s="86">
        <v>11930</v>
      </c>
      <c r="J67" s="86">
        <f>ROUND(I67*Курс!$B$3,0)</f>
        <v>788557</v>
      </c>
      <c r="K67" s="87">
        <v>0.1</v>
      </c>
      <c r="L67" s="87">
        <v>0.15</v>
      </c>
      <c r="M67" s="87">
        <v>0.2</v>
      </c>
      <c r="N67" s="55">
        <v>0</v>
      </c>
      <c r="O67" s="56">
        <f t="shared" si="2"/>
        <v>788557</v>
      </c>
      <c r="P67" s="82"/>
      <c r="Q67" s="169"/>
    </row>
    <row r="68" spans="1:17" ht="18.75" x14ac:dyDescent="0.3">
      <c r="A68" s="83" t="s">
        <v>106</v>
      </c>
      <c r="B68" s="84">
        <v>3</v>
      </c>
      <c r="C68" s="84">
        <v>380</v>
      </c>
      <c r="D68" s="85">
        <v>280</v>
      </c>
      <c r="E68" s="84">
        <v>525</v>
      </c>
      <c r="F68" s="85">
        <v>345</v>
      </c>
      <c r="G68" s="85" t="s">
        <v>112</v>
      </c>
      <c r="H68" s="85" t="s">
        <v>99</v>
      </c>
      <c r="I68" s="86">
        <v>14104</v>
      </c>
      <c r="J68" s="86">
        <f>ROUND(I68*Курс!$B$3,0)</f>
        <v>932256</v>
      </c>
      <c r="K68" s="87">
        <v>0.1</v>
      </c>
      <c r="L68" s="87">
        <v>0.15</v>
      </c>
      <c r="M68" s="87">
        <v>0.2</v>
      </c>
      <c r="N68" s="55">
        <v>0</v>
      </c>
      <c r="O68" s="56">
        <f t="shared" si="2"/>
        <v>932256</v>
      </c>
      <c r="P68" s="82"/>
      <c r="Q68" s="169"/>
    </row>
    <row r="69" spans="1:17" ht="18.75" x14ac:dyDescent="0.3">
      <c r="A69" s="83" t="s">
        <v>107</v>
      </c>
      <c r="B69" s="84">
        <v>3</v>
      </c>
      <c r="C69" s="84">
        <v>380</v>
      </c>
      <c r="D69" s="85">
        <v>315</v>
      </c>
      <c r="E69" s="84">
        <v>590</v>
      </c>
      <c r="F69" s="85">
        <v>345</v>
      </c>
      <c r="G69" s="85" t="s">
        <v>112</v>
      </c>
      <c r="H69" s="85" t="s">
        <v>99</v>
      </c>
      <c r="I69" s="86">
        <v>14267</v>
      </c>
      <c r="J69" s="86">
        <f>ROUND(I69*Курс!$B$3,0)</f>
        <v>943030</v>
      </c>
      <c r="K69" s="87">
        <v>0.1</v>
      </c>
      <c r="L69" s="87">
        <v>0.15</v>
      </c>
      <c r="M69" s="87">
        <v>0.2</v>
      </c>
      <c r="N69" s="55">
        <v>0</v>
      </c>
      <c r="O69" s="56">
        <f t="shared" si="2"/>
        <v>943030</v>
      </c>
      <c r="P69" s="82"/>
      <c r="Q69" s="169"/>
    </row>
    <row r="70" spans="1:17" ht="18.75" x14ac:dyDescent="0.3">
      <c r="A70" s="83" t="s">
        <v>108</v>
      </c>
      <c r="B70" s="84">
        <v>3</v>
      </c>
      <c r="C70" s="84">
        <v>380</v>
      </c>
      <c r="D70" s="85">
        <v>355</v>
      </c>
      <c r="E70" s="84">
        <v>665</v>
      </c>
      <c r="F70" s="85">
        <v>345</v>
      </c>
      <c r="G70" s="85" t="s">
        <v>112</v>
      </c>
      <c r="H70" s="85" t="s">
        <v>99</v>
      </c>
      <c r="I70" s="86">
        <v>16304</v>
      </c>
      <c r="J70" s="86">
        <f>ROUND(I70*Курс!$B$3,0)</f>
        <v>1077673</v>
      </c>
      <c r="K70" s="87">
        <v>0.1</v>
      </c>
      <c r="L70" s="87">
        <v>0.15</v>
      </c>
      <c r="M70" s="87">
        <v>0.2</v>
      </c>
      <c r="N70" s="55">
        <v>0</v>
      </c>
      <c r="O70" s="56">
        <f t="shared" si="2"/>
        <v>1077673</v>
      </c>
      <c r="P70" s="82"/>
      <c r="Q70" s="169"/>
    </row>
    <row r="71" spans="1:17" ht="18.75" x14ac:dyDescent="0.3">
      <c r="A71" s="83" t="s">
        <v>109</v>
      </c>
      <c r="B71" s="84">
        <v>3</v>
      </c>
      <c r="C71" s="84">
        <v>380</v>
      </c>
      <c r="D71" s="85">
        <v>400</v>
      </c>
      <c r="E71" s="84">
        <v>785</v>
      </c>
      <c r="F71" s="85">
        <v>345</v>
      </c>
      <c r="G71" s="85" t="s">
        <v>112</v>
      </c>
      <c r="H71" s="85" t="s">
        <v>99</v>
      </c>
      <c r="I71" s="86">
        <v>17699</v>
      </c>
      <c r="J71" s="86">
        <f>ROUND(I71*Курс!$B$3,0)</f>
        <v>1169881</v>
      </c>
      <c r="K71" s="87">
        <v>0.1</v>
      </c>
      <c r="L71" s="87">
        <v>0.15</v>
      </c>
      <c r="M71" s="87">
        <v>0.2</v>
      </c>
      <c r="N71" s="55">
        <v>0</v>
      </c>
      <c r="O71" s="56">
        <f t="shared" si="2"/>
        <v>1169881</v>
      </c>
      <c r="P71" s="82"/>
      <c r="Q71" s="169"/>
    </row>
    <row r="73" spans="1:17" x14ac:dyDescent="0.25">
      <c r="A73" s="160" t="s">
        <v>389</v>
      </c>
      <c r="B73" s="144"/>
      <c r="C73" s="144"/>
      <c r="D73" s="144"/>
    </row>
    <row r="74" spans="1:17" x14ac:dyDescent="0.25">
      <c r="A74" s="160" t="s">
        <v>405</v>
      </c>
      <c r="B74" s="144"/>
      <c r="C74" s="144"/>
      <c r="D74" s="144" t="s">
        <v>393</v>
      </c>
    </row>
    <row r="75" spans="1:17" x14ac:dyDescent="0.25">
      <c r="A75" s="161" t="s">
        <v>394</v>
      </c>
      <c r="B75" s="144"/>
      <c r="C75" s="144"/>
      <c r="D75" s="144"/>
    </row>
    <row r="76" spans="1:17" x14ac:dyDescent="0.25">
      <c r="A76" s="160" t="s">
        <v>391</v>
      </c>
      <c r="B76" s="144"/>
      <c r="C76" s="144"/>
      <c r="D76" s="144"/>
    </row>
    <row r="77" spans="1:17" x14ac:dyDescent="0.25">
      <c r="A77" s="162" t="s">
        <v>392</v>
      </c>
      <c r="B77" s="144"/>
      <c r="C77" s="144"/>
      <c r="D77" s="144"/>
    </row>
    <row r="78" spans="1:17" x14ac:dyDescent="0.25">
      <c r="A78" s="144" t="s">
        <v>401</v>
      </c>
      <c r="B78" s="163" t="s">
        <v>402</v>
      </c>
      <c r="C78" s="144"/>
      <c r="D78" s="144"/>
    </row>
    <row r="79" spans="1:17" x14ac:dyDescent="0.25">
      <c r="A79" s="144" t="s">
        <v>395</v>
      </c>
      <c r="B79" s="144"/>
      <c r="C79" s="144"/>
      <c r="D79" s="144"/>
    </row>
  </sheetData>
  <autoFilter ref="A1:O71"/>
  <mergeCells count="8">
    <mergeCell ref="P2:P5"/>
    <mergeCell ref="P6:P8"/>
    <mergeCell ref="P13:P18"/>
    <mergeCell ref="P19:P24"/>
    <mergeCell ref="Q48:Q71"/>
    <mergeCell ref="Q13:Q18"/>
    <mergeCell ref="Q19:Q24"/>
    <mergeCell ref="Q25:Q47"/>
  </mergeCells>
  <phoneticPr fontId="0" type="noConversion"/>
  <hyperlinks>
    <hyperlink ref="A77" r:id="rId1" display="http://www.siliumtech.com/"/>
    <hyperlink ref="B78" r:id="rId2"/>
  </hyperlinks>
  <pageMargins left="0.75" right="0.51" top="1" bottom="1" header="0.5" footer="0.5"/>
  <pageSetup paperSize="9" scale="72" fitToHeight="4" orientation="landscape" horizontalDpi="200" verticalDpi="200" r:id="rId3"/>
  <headerFooter alignWithMargins="0">
    <oddHeader>&amp;L&amp;12&amp;P из &amp;N&amp;C&amp;12Прайс-лист на частотные преобразователи POWTRAN&amp;R&amp;12&amp;D</oddHeader>
  </headerFooter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="85" zoomScaleNormal="85" workbookViewId="0">
      <selection activeCell="H34" sqref="H34"/>
    </sheetView>
  </sheetViews>
  <sheetFormatPr defaultRowHeight="12.75" x14ac:dyDescent="0.2"/>
  <cols>
    <col min="1" max="1" width="10.28515625" style="8" customWidth="1"/>
    <col min="2" max="2" width="12" style="8" customWidth="1"/>
    <col min="3" max="3" width="9.28515625" style="8" customWidth="1"/>
    <col min="4" max="4" width="15" style="8" customWidth="1"/>
    <col min="5" max="5" width="12" style="8" customWidth="1"/>
    <col min="6" max="6" width="13.140625" style="8" customWidth="1"/>
    <col min="7" max="7" width="9.7109375" style="8" customWidth="1"/>
    <col min="8" max="8" width="11.5703125" style="8" bestFit="1" customWidth="1"/>
    <col min="9" max="9" width="14.28515625" style="8" customWidth="1"/>
    <col min="10" max="10" width="11.42578125" style="8" hidden="1" customWidth="1"/>
    <col min="11" max="11" width="14.42578125" style="8" customWidth="1"/>
    <col min="12" max="13" width="9.140625" style="8"/>
    <col min="14" max="14" width="10.7109375" style="8" bestFit="1" customWidth="1"/>
    <col min="15" max="16384" width="9.140625" style="8"/>
  </cols>
  <sheetData>
    <row r="1" spans="1:15" ht="27" customHeight="1" x14ac:dyDescent="0.2">
      <c r="A1" s="173" t="s">
        <v>145</v>
      </c>
      <c r="B1" s="174" t="s">
        <v>146</v>
      </c>
      <c r="C1" s="175"/>
      <c r="D1" s="175"/>
      <c r="E1" s="175"/>
      <c r="F1" s="176"/>
      <c r="G1" s="177" t="s">
        <v>147</v>
      </c>
      <c r="H1" s="178"/>
      <c r="I1" s="178"/>
      <c r="J1" s="178"/>
      <c r="K1" s="178"/>
    </row>
    <row r="2" spans="1:15" ht="27" customHeight="1" x14ac:dyDescent="0.2">
      <c r="A2" s="173"/>
      <c r="B2" s="17" t="s">
        <v>148</v>
      </c>
      <c r="C2" s="18" t="s">
        <v>149</v>
      </c>
      <c r="D2" s="18" t="str">
        <f>CONCATENATE("Цена , руб на ",TEXT(Курс!$A$3,"ДД.ММ.ГГГГ"))</f>
        <v>Цена , руб на 31.01.2019</v>
      </c>
      <c r="E2" s="18" t="s">
        <v>180</v>
      </c>
      <c r="F2" s="18" t="s">
        <v>136</v>
      </c>
      <c r="G2" s="19" t="s">
        <v>148</v>
      </c>
      <c r="H2" s="20" t="s">
        <v>149</v>
      </c>
      <c r="I2" s="20" t="str">
        <f>CONCATENATE("Цена , руб на ",TEXT(Курс!$A$3,"ДД.ММ.ГГГГ"))</f>
        <v>Цена , руб на 31.01.2019</v>
      </c>
      <c r="J2" s="20" t="s">
        <v>180</v>
      </c>
      <c r="K2" s="20" t="s">
        <v>403</v>
      </c>
    </row>
    <row r="3" spans="1:15" ht="12.75" customHeight="1" x14ac:dyDescent="0.2">
      <c r="A3" s="9">
        <v>0.75</v>
      </c>
      <c r="B3" s="10" t="s">
        <v>150</v>
      </c>
      <c r="C3" s="11">
        <v>71</v>
      </c>
      <c r="D3" s="11">
        <f>ROUND(C3*Курс!$B$3,0)</f>
        <v>4693</v>
      </c>
      <c r="E3" s="21">
        <v>0</v>
      </c>
      <c r="F3" s="22">
        <f>D3*(1-E3)</f>
        <v>4693</v>
      </c>
      <c r="G3" s="12" t="s">
        <v>151</v>
      </c>
      <c r="H3" s="13">
        <v>78</v>
      </c>
      <c r="I3" s="13">
        <f>ROUND(H3*Курс!$B$3,0)</f>
        <v>5156</v>
      </c>
      <c r="J3" s="21">
        <v>0</v>
      </c>
      <c r="K3" s="22">
        <f>I3*(1-J3)</f>
        <v>5156</v>
      </c>
    </row>
    <row r="4" spans="1:15" ht="12.75" customHeight="1" x14ac:dyDescent="0.2">
      <c r="A4" s="9">
        <v>1.5</v>
      </c>
      <c r="B4" s="10" t="s">
        <v>152</v>
      </c>
      <c r="C4" s="11">
        <v>82</v>
      </c>
      <c r="D4" s="11">
        <f>ROUND(C4*Курс!$B$3,0)</f>
        <v>5420</v>
      </c>
      <c r="E4" s="21">
        <v>0</v>
      </c>
      <c r="F4" s="22">
        <f t="shared" ref="F4:F17" si="0">D4*(1-E4)</f>
        <v>5420</v>
      </c>
      <c r="G4" s="12" t="s">
        <v>153</v>
      </c>
      <c r="H4" s="13">
        <v>82</v>
      </c>
      <c r="I4" s="13">
        <f>ROUND(H4*Курс!$B$3,0)</f>
        <v>5420</v>
      </c>
      <c r="J4" s="21">
        <v>0</v>
      </c>
      <c r="K4" s="22">
        <f t="shared" ref="K4:K17" si="1">I4*(1-J4)</f>
        <v>5420</v>
      </c>
    </row>
    <row r="5" spans="1:15" ht="12.75" customHeight="1" x14ac:dyDescent="0.2">
      <c r="A5" s="9">
        <v>2.2000000000000002</v>
      </c>
      <c r="B5" s="10" t="s">
        <v>154</v>
      </c>
      <c r="C5" s="11">
        <v>89</v>
      </c>
      <c r="D5" s="11">
        <f>ROUND(C5*Курс!$B$3,0)</f>
        <v>5883</v>
      </c>
      <c r="E5" s="21">
        <v>0</v>
      </c>
      <c r="F5" s="22">
        <f t="shared" si="0"/>
        <v>5883</v>
      </c>
      <c r="G5" s="12" t="s">
        <v>155</v>
      </c>
      <c r="H5" s="13">
        <v>93</v>
      </c>
      <c r="I5" s="13">
        <f>ROUND(H5*Курс!$B$3,0)</f>
        <v>6147</v>
      </c>
      <c r="J5" s="21">
        <v>0</v>
      </c>
      <c r="K5" s="22">
        <f t="shared" si="1"/>
        <v>6147</v>
      </c>
    </row>
    <row r="6" spans="1:15" ht="12.75" customHeight="1" x14ac:dyDescent="0.2">
      <c r="A6" s="9">
        <v>4</v>
      </c>
      <c r="B6" s="10" t="s">
        <v>156</v>
      </c>
      <c r="C6" s="11">
        <v>99</v>
      </c>
      <c r="D6" s="11">
        <f>ROUND(C6*Курс!$B$3,0)</f>
        <v>6544</v>
      </c>
      <c r="E6" s="21">
        <v>0</v>
      </c>
      <c r="F6" s="22">
        <f t="shared" si="0"/>
        <v>6544</v>
      </c>
      <c r="G6" s="12" t="s">
        <v>157</v>
      </c>
      <c r="H6" s="13">
        <v>110</v>
      </c>
      <c r="I6" s="13">
        <f>ROUND(H6*Курс!$B$3,0)</f>
        <v>7271</v>
      </c>
      <c r="J6" s="21">
        <v>0</v>
      </c>
      <c r="K6" s="22">
        <f t="shared" si="1"/>
        <v>7271</v>
      </c>
    </row>
    <row r="7" spans="1:15" ht="12.75" customHeight="1" x14ac:dyDescent="0.2">
      <c r="A7" s="9">
        <v>5.5</v>
      </c>
      <c r="B7" s="14" t="s">
        <v>158</v>
      </c>
      <c r="C7" s="11">
        <v>120</v>
      </c>
      <c r="D7" s="11">
        <f>ROUND(C7*Курс!$B$3,0)</f>
        <v>7932</v>
      </c>
      <c r="E7" s="21">
        <v>0</v>
      </c>
      <c r="F7" s="22">
        <f t="shared" si="0"/>
        <v>7932</v>
      </c>
      <c r="G7" s="15" t="s">
        <v>159</v>
      </c>
      <c r="H7" s="13">
        <v>120</v>
      </c>
      <c r="I7" s="13">
        <f>ROUND(H7*Курс!$B$3,0)</f>
        <v>7932</v>
      </c>
      <c r="J7" s="21">
        <v>0</v>
      </c>
      <c r="K7" s="22">
        <f t="shared" si="1"/>
        <v>7932</v>
      </c>
      <c r="O7" s="16"/>
    </row>
    <row r="8" spans="1:15" x14ac:dyDescent="0.2">
      <c r="A8" s="9">
        <v>7.5</v>
      </c>
      <c r="B8" s="14" t="s">
        <v>160</v>
      </c>
      <c r="C8" s="11">
        <v>131</v>
      </c>
      <c r="D8" s="11">
        <f>ROUND(C8*Курс!$B$3,0)</f>
        <v>8659</v>
      </c>
      <c r="E8" s="21">
        <v>0</v>
      </c>
      <c r="F8" s="22">
        <f t="shared" si="0"/>
        <v>8659</v>
      </c>
      <c r="G8" s="15" t="s">
        <v>161</v>
      </c>
      <c r="H8" s="13">
        <v>142</v>
      </c>
      <c r="I8" s="13">
        <f>ROUND(H8*Курс!$B$3,0)</f>
        <v>9386</v>
      </c>
      <c r="J8" s="21">
        <v>0</v>
      </c>
      <c r="K8" s="22">
        <f t="shared" si="1"/>
        <v>9386</v>
      </c>
    </row>
    <row r="9" spans="1:15" ht="12.75" customHeight="1" x14ac:dyDescent="0.2">
      <c r="A9" s="9">
        <v>11</v>
      </c>
      <c r="B9" s="14" t="s">
        <v>162</v>
      </c>
      <c r="C9" s="11">
        <v>181</v>
      </c>
      <c r="D9" s="11">
        <f>ROUND(C9*Курс!$B$3,0)</f>
        <v>11964</v>
      </c>
      <c r="E9" s="21">
        <v>0</v>
      </c>
      <c r="F9" s="22">
        <f t="shared" si="0"/>
        <v>11964</v>
      </c>
      <c r="G9" s="15" t="s">
        <v>163</v>
      </c>
      <c r="H9" s="13">
        <v>152</v>
      </c>
      <c r="I9" s="13">
        <f>ROUND(H9*Курс!$B$3,0)</f>
        <v>10047</v>
      </c>
      <c r="J9" s="21">
        <v>0</v>
      </c>
      <c r="K9" s="22">
        <f t="shared" si="1"/>
        <v>10047</v>
      </c>
    </row>
    <row r="10" spans="1:15" ht="12.75" customHeight="1" x14ac:dyDescent="0.2">
      <c r="A10" s="9">
        <v>15</v>
      </c>
      <c r="B10" s="14" t="s">
        <v>164</v>
      </c>
      <c r="C10" s="11">
        <v>195</v>
      </c>
      <c r="D10" s="11">
        <f>ROUND(C10*Курс!$B$3,0)</f>
        <v>12889</v>
      </c>
      <c r="E10" s="21">
        <v>0</v>
      </c>
      <c r="F10" s="22">
        <f t="shared" si="0"/>
        <v>12889</v>
      </c>
      <c r="G10" s="15" t="s">
        <v>165</v>
      </c>
      <c r="H10" s="13">
        <v>209</v>
      </c>
      <c r="I10" s="13">
        <f>ROUND(H10*Курс!$B$3,0)</f>
        <v>13815</v>
      </c>
      <c r="J10" s="21">
        <v>0</v>
      </c>
      <c r="K10" s="22">
        <f t="shared" si="1"/>
        <v>13815</v>
      </c>
    </row>
    <row r="11" spans="1:15" x14ac:dyDescent="0.2">
      <c r="A11" s="9">
        <v>18</v>
      </c>
      <c r="B11" s="14" t="s">
        <v>166</v>
      </c>
      <c r="C11" s="11">
        <v>205</v>
      </c>
      <c r="D11" s="11">
        <f>ROUND(C11*Курс!$B$3,0)</f>
        <v>13550</v>
      </c>
      <c r="E11" s="21">
        <v>0</v>
      </c>
      <c r="F11" s="22">
        <f t="shared" si="0"/>
        <v>13550</v>
      </c>
      <c r="G11" s="15" t="s">
        <v>167</v>
      </c>
      <c r="H11" s="13">
        <v>219</v>
      </c>
      <c r="I11" s="13">
        <f>ROUND(H11*Курс!$B$3,0)</f>
        <v>14476</v>
      </c>
      <c r="J11" s="21">
        <v>0</v>
      </c>
      <c r="K11" s="22">
        <f t="shared" si="1"/>
        <v>14476</v>
      </c>
    </row>
    <row r="12" spans="1:15" x14ac:dyDescent="0.2">
      <c r="A12" s="9">
        <v>22</v>
      </c>
      <c r="B12" s="14" t="s">
        <v>168</v>
      </c>
      <c r="C12" s="11">
        <v>258</v>
      </c>
      <c r="D12" s="11">
        <f>ROUND(C12*Курс!$B$3,0)</f>
        <v>17053</v>
      </c>
      <c r="E12" s="21">
        <v>0</v>
      </c>
      <c r="F12" s="22">
        <f t="shared" si="0"/>
        <v>17053</v>
      </c>
      <c r="G12" s="15" t="s">
        <v>169</v>
      </c>
      <c r="H12" s="13">
        <v>251</v>
      </c>
      <c r="I12" s="13">
        <f>ROUND(H12*Курс!$B$3,0)</f>
        <v>16591</v>
      </c>
      <c r="J12" s="21">
        <v>0</v>
      </c>
      <c r="K12" s="22">
        <f t="shared" si="1"/>
        <v>16591</v>
      </c>
    </row>
    <row r="13" spans="1:15" x14ac:dyDescent="0.2">
      <c r="A13" s="9">
        <v>30</v>
      </c>
      <c r="B13" s="14" t="s">
        <v>170</v>
      </c>
      <c r="C13" s="11">
        <v>336</v>
      </c>
      <c r="D13" s="11">
        <f>ROUND(C13*Курс!$B$3,0)</f>
        <v>22209</v>
      </c>
      <c r="E13" s="21">
        <v>0</v>
      </c>
      <c r="F13" s="22">
        <f t="shared" si="0"/>
        <v>22209</v>
      </c>
      <c r="G13" s="15" t="s">
        <v>171</v>
      </c>
      <c r="H13" s="13">
        <v>364</v>
      </c>
      <c r="I13" s="13">
        <f>ROUND(H13*Курс!$B$3,0)</f>
        <v>24060</v>
      </c>
      <c r="J13" s="21">
        <v>0</v>
      </c>
      <c r="K13" s="22">
        <f t="shared" si="1"/>
        <v>24060</v>
      </c>
    </row>
    <row r="14" spans="1:15" x14ac:dyDescent="0.2">
      <c r="A14" s="9">
        <v>37</v>
      </c>
      <c r="B14" s="14" t="s">
        <v>172</v>
      </c>
      <c r="C14" s="11">
        <v>350</v>
      </c>
      <c r="D14" s="11">
        <f>ROUND(C14*Курс!$B$3,0)</f>
        <v>23135</v>
      </c>
      <c r="E14" s="21">
        <v>0</v>
      </c>
      <c r="F14" s="22">
        <f t="shared" si="0"/>
        <v>23135</v>
      </c>
      <c r="G14" s="15" t="s">
        <v>173</v>
      </c>
      <c r="H14" s="13">
        <v>382</v>
      </c>
      <c r="I14" s="13">
        <f>ROUND(H14*Курс!$B$3,0)</f>
        <v>25250</v>
      </c>
      <c r="J14" s="21">
        <v>0</v>
      </c>
      <c r="K14" s="22">
        <f t="shared" si="1"/>
        <v>25250</v>
      </c>
    </row>
    <row r="15" spans="1:15" x14ac:dyDescent="0.2">
      <c r="A15" s="9">
        <v>45</v>
      </c>
      <c r="B15" s="14" t="s">
        <v>174</v>
      </c>
      <c r="C15" s="11">
        <v>378</v>
      </c>
      <c r="D15" s="11">
        <f>ROUND(C15*Курс!$B$3,0)</f>
        <v>24985</v>
      </c>
      <c r="E15" s="21">
        <v>0</v>
      </c>
      <c r="F15" s="22">
        <f t="shared" si="0"/>
        <v>24985</v>
      </c>
      <c r="G15" s="15" t="s">
        <v>175</v>
      </c>
      <c r="H15" s="13">
        <v>406</v>
      </c>
      <c r="I15" s="13">
        <f>ROUND(H15*Курс!$B$3,0)</f>
        <v>26836</v>
      </c>
      <c r="J15" s="21">
        <v>0</v>
      </c>
      <c r="K15" s="22">
        <f t="shared" si="1"/>
        <v>26836</v>
      </c>
    </row>
    <row r="16" spans="1:15" x14ac:dyDescent="0.2">
      <c r="A16" s="9">
        <v>55</v>
      </c>
      <c r="B16" s="14" t="s">
        <v>176</v>
      </c>
      <c r="C16" s="11">
        <v>438</v>
      </c>
      <c r="D16" s="11">
        <f>ROUND(C16*Курс!$B$3,0)</f>
        <v>28951</v>
      </c>
      <c r="E16" s="21">
        <v>0</v>
      </c>
      <c r="F16" s="22">
        <f t="shared" si="0"/>
        <v>28951</v>
      </c>
      <c r="G16" s="15" t="s">
        <v>177</v>
      </c>
      <c r="H16" s="13">
        <v>456</v>
      </c>
      <c r="I16" s="13">
        <f>ROUND(H16*Курс!$B$3,0)</f>
        <v>30141</v>
      </c>
      <c r="J16" s="21">
        <v>0</v>
      </c>
      <c r="K16" s="22">
        <f t="shared" si="1"/>
        <v>30141</v>
      </c>
    </row>
    <row r="17" spans="1:11" x14ac:dyDescent="0.2">
      <c r="A17" s="9">
        <v>75</v>
      </c>
      <c r="B17" s="14" t="s">
        <v>178</v>
      </c>
      <c r="C17" s="11">
        <v>562</v>
      </c>
      <c r="D17" s="11">
        <f>ROUND(C17*Курс!$B$3,0)</f>
        <v>37147</v>
      </c>
      <c r="E17" s="21">
        <v>0</v>
      </c>
      <c r="F17" s="22">
        <f t="shared" si="0"/>
        <v>37147</v>
      </c>
      <c r="G17" s="15" t="s">
        <v>179</v>
      </c>
      <c r="H17" s="13">
        <v>583</v>
      </c>
      <c r="I17" s="13">
        <f>ROUND(H17*Курс!$B$3,0)</f>
        <v>38536</v>
      </c>
      <c r="J17" s="21">
        <v>0</v>
      </c>
      <c r="K17" s="22">
        <f t="shared" si="1"/>
        <v>38536</v>
      </c>
    </row>
    <row r="19" spans="1:11" ht="15" x14ac:dyDescent="0.2">
      <c r="A19" s="160" t="s">
        <v>389</v>
      </c>
      <c r="B19" s="144"/>
      <c r="C19" s="144"/>
      <c r="D19" s="144"/>
    </row>
    <row r="20" spans="1:11" ht="15" x14ac:dyDescent="0.2">
      <c r="A20" s="160" t="s">
        <v>405</v>
      </c>
      <c r="B20" s="144"/>
      <c r="C20" s="144"/>
      <c r="D20" s="144" t="s">
        <v>393</v>
      </c>
    </row>
    <row r="21" spans="1:11" ht="15" x14ac:dyDescent="0.2">
      <c r="A21" s="161" t="s">
        <v>394</v>
      </c>
      <c r="B21" s="144"/>
      <c r="C21" s="144"/>
      <c r="D21" s="144"/>
    </row>
    <row r="22" spans="1:11" ht="15" x14ac:dyDescent="0.2">
      <c r="A22" s="160" t="s">
        <v>391</v>
      </c>
      <c r="B22" s="144"/>
      <c r="C22" s="144"/>
      <c r="D22" s="144"/>
    </row>
    <row r="23" spans="1:11" ht="14.25" x14ac:dyDescent="0.2">
      <c r="A23" s="162" t="s">
        <v>392</v>
      </c>
      <c r="B23" s="144"/>
      <c r="C23" s="144"/>
      <c r="D23" s="144"/>
    </row>
    <row r="24" spans="1:11" ht="14.25" x14ac:dyDescent="0.2">
      <c r="A24" s="144" t="s">
        <v>401</v>
      </c>
      <c r="B24" s="163" t="s">
        <v>402</v>
      </c>
      <c r="C24" s="144"/>
      <c r="D24" s="144"/>
    </row>
    <row r="25" spans="1:11" ht="14.25" x14ac:dyDescent="0.2">
      <c r="A25" s="144" t="s">
        <v>395</v>
      </c>
      <c r="B25" s="144"/>
      <c r="C25" s="144"/>
      <c r="D25" s="144"/>
    </row>
  </sheetData>
  <mergeCells count="3">
    <mergeCell ref="A1:A2"/>
    <mergeCell ref="B1:F1"/>
    <mergeCell ref="G1:K1"/>
  </mergeCells>
  <hyperlinks>
    <hyperlink ref="A23" r:id="rId1" display="http://www.siliumtech.com/"/>
    <hyperlink ref="B24" r:id="rId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G6" sqref="G6"/>
    </sheetView>
  </sheetViews>
  <sheetFormatPr defaultRowHeight="12.75" x14ac:dyDescent="0.2"/>
  <cols>
    <col min="1" max="1" width="9.140625" bestFit="1" customWidth="1"/>
    <col min="2" max="2" width="8" bestFit="1" customWidth="1"/>
    <col min="3" max="3" width="9.140625" bestFit="1" customWidth="1"/>
  </cols>
  <sheetData>
    <row r="1" spans="1:3" x14ac:dyDescent="0.2">
      <c r="A1" s="2" t="s">
        <v>144</v>
      </c>
      <c r="B1" s="2"/>
      <c r="C1" s="2"/>
    </row>
    <row r="2" spans="1:3" x14ac:dyDescent="0.2">
      <c r="A2" s="3" t="s">
        <v>133</v>
      </c>
      <c r="B2" s="2" t="s">
        <v>134</v>
      </c>
      <c r="C2" s="2" t="s">
        <v>137</v>
      </c>
    </row>
    <row r="3" spans="1:3" x14ac:dyDescent="0.2">
      <c r="A3" s="4">
        <v>43496</v>
      </c>
      <c r="B3" s="2">
        <v>66.098699999999994</v>
      </c>
      <c r="C3" s="2">
        <v>-0.24249999999999999</v>
      </c>
    </row>
    <row r="4" spans="1:3" x14ac:dyDescent="0.2">
      <c r="A4" s="4">
        <v>43495</v>
      </c>
      <c r="B4" s="2">
        <v>66.341200000000001</v>
      </c>
      <c r="C4" s="2">
        <v>0.41120000000000001</v>
      </c>
    </row>
    <row r="5" spans="1:3" x14ac:dyDescent="0.2">
      <c r="A5" s="4">
        <v>43494</v>
      </c>
      <c r="B5" s="2">
        <v>65.930000000000007</v>
      </c>
      <c r="C5" s="2">
        <v>1.2999999999999999E-2</v>
      </c>
    </row>
    <row r="6" spans="1:3" x14ac:dyDescent="0.2">
      <c r="A6" s="4">
        <v>43491</v>
      </c>
      <c r="B6" s="2">
        <v>65.917000000000002</v>
      </c>
      <c r="C6" s="2">
        <v>-8.4599999999999995E-2</v>
      </c>
    </row>
    <row r="7" spans="1:3" x14ac:dyDescent="0.2">
      <c r="A7" s="4">
        <v>43490</v>
      </c>
      <c r="B7" s="2">
        <v>66.001599999999996</v>
      </c>
      <c r="C7" s="2">
        <v>-0.33019999999999999</v>
      </c>
    </row>
    <row r="8" spans="1:3" x14ac:dyDescent="0.2">
      <c r="A8" s="4">
        <v>43489</v>
      </c>
      <c r="B8" s="2">
        <v>66.331800000000001</v>
      </c>
      <c r="C8" s="2">
        <v>-0.21809999999999999</v>
      </c>
    </row>
    <row r="9" spans="1:3" x14ac:dyDescent="0.2">
      <c r="A9" s="4">
        <v>43488</v>
      </c>
      <c r="B9" s="2">
        <v>66.549899999999994</v>
      </c>
      <c r="C9" s="2">
        <v>0.1865</v>
      </c>
    </row>
    <row r="10" spans="1:3" x14ac:dyDescent="0.2">
      <c r="A10" s="4">
        <v>43487</v>
      </c>
      <c r="B10" s="2">
        <v>66.363399999999999</v>
      </c>
      <c r="C10" s="2">
        <v>3.2500000000000001E-2</v>
      </c>
    </row>
    <row r="11" spans="1:3" x14ac:dyDescent="0.2">
      <c r="A11" s="4">
        <v>43484</v>
      </c>
      <c r="B11" s="7">
        <v>66.3309</v>
      </c>
      <c r="C11" s="7">
        <v>-0.1129</v>
      </c>
    </row>
    <row r="12" spans="1:3" x14ac:dyDescent="0.2">
      <c r="A12" s="5">
        <v>43483</v>
      </c>
      <c r="B12" s="2">
        <v>66.443799999999996</v>
      </c>
      <c r="C12" s="2">
        <v>-0.31790000000000002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контакты</vt:lpstr>
      <vt:lpstr>Устройства плавн. пуска EM-GJ3</vt:lpstr>
      <vt:lpstr>Преобразователи SL9</vt:lpstr>
      <vt:lpstr>Преобразователи PI500</vt:lpstr>
      <vt:lpstr>Преобразователи PI9000</vt:lpstr>
      <vt:lpstr>Дроссели</vt:lpstr>
      <vt:lpstr>Курс</vt:lpstr>
      <vt:lpstr>Курс!_1</vt:lpstr>
      <vt:lpstr>'Преобразователи PI500'!Заголовки_для_печати</vt:lpstr>
      <vt:lpstr>'Преобразователи PI9000'!Заголовки_для_печати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2019-01-14T08:43:57Z</cp:lastPrinted>
  <dcterms:created xsi:type="dcterms:W3CDTF">2013-07-09T20:17:37Z</dcterms:created>
  <dcterms:modified xsi:type="dcterms:W3CDTF">2019-01-30T09:23:33Z</dcterms:modified>
</cp:coreProperties>
</file>